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Отдел подготовки и проведения тендеров\ОКТ 2023 Тендеры\4. НОВОСИБИРСК\2025 Мост\3. Лот 3 Дождевая канализация Мост\2. Для рассылки - ТЗ, форма КП, форма договора\"/>
    </mc:Choice>
  </mc:AlternateContent>
  <bookViews>
    <workbookView xWindow="0" yWindow="0" windowWidth="28800" windowHeight="13125"/>
  </bookViews>
  <sheets>
    <sheet name="Лист1" sheetId="1" r:id="rId1"/>
  </sheets>
  <definedNames>
    <definedName name="_xlnm._FilterDatabase" localSheetId="0" hidden="1">Лист1!$A$12:$J$1150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1" l="1"/>
  <c r="I63" i="1"/>
  <c r="I74" i="1"/>
  <c r="I86" i="1"/>
  <c r="I117" i="1"/>
  <c r="I210" i="1"/>
  <c r="I215" i="1" l="1"/>
  <c r="I268" i="1"/>
  <c r="I272" i="1"/>
  <c r="I277" i="1"/>
  <c r="I295" i="1" l="1"/>
  <c r="I305" i="1"/>
  <c r="I309" i="1"/>
  <c r="I314" i="1"/>
  <c r="I331" i="1"/>
  <c r="I348" i="1"/>
  <c r="I345" i="1"/>
  <c r="I366" i="1"/>
  <c r="I369" i="1"/>
  <c r="I388" i="1"/>
  <c r="I434" i="1"/>
  <c r="I457" i="1"/>
  <c r="I626" i="1"/>
  <c r="I666" i="1"/>
  <c r="I677" i="1"/>
  <c r="I688" i="1"/>
  <c r="I700" i="1"/>
  <c r="I712" i="1"/>
  <c r="I726" i="1"/>
  <c r="I737" i="1"/>
  <c r="I750" i="1"/>
  <c r="I823" i="1"/>
  <c r="I835" i="1"/>
  <c r="I845" i="1"/>
  <c r="I853" i="1"/>
  <c r="I890" i="1"/>
  <c r="I899" i="1"/>
  <c r="I908" i="1"/>
  <c r="I919" i="1"/>
  <c r="I930" i="1"/>
  <c r="I943" i="1"/>
  <c r="I955" i="1"/>
  <c r="I1039" i="1"/>
  <c r="I1052" i="1"/>
  <c r="I1091" i="1"/>
  <c r="I1108" i="1"/>
  <c r="I1122" i="1"/>
  <c r="I1125" i="1"/>
  <c r="H1135" i="1" l="1"/>
  <c r="I1135" i="1" s="1"/>
  <c r="H1134" i="1"/>
  <c r="I1134" i="1" s="1"/>
  <c r="H1132" i="1"/>
  <c r="I1132" i="1" s="1"/>
  <c r="H1121" i="1"/>
  <c r="I1121" i="1" s="1"/>
  <c r="H1107" i="1"/>
  <c r="I1107" i="1" s="1"/>
  <c r="H1106" i="1"/>
  <c r="I1106" i="1" s="1"/>
  <c r="H1105" i="1"/>
  <c r="I1105" i="1" s="1"/>
  <c r="H1104" i="1"/>
  <c r="I1104" i="1" s="1"/>
  <c r="H1102" i="1"/>
  <c r="I1102" i="1" s="1"/>
  <c r="H1101" i="1"/>
  <c r="I1101" i="1" s="1"/>
  <c r="H1100" i="1"/>
  <c r="I1100" i="1" s="1"/>
  <c r="H1099" i="1"/>
  <c r="I1099" i="1" s="1"/>
  <c r="H1098" i="1"/>
  <c r="I1098" i="1" s="1"/>
  <c r="H1090" i="1"/>
  <c r="I1090" i="1" s="1"/>
  <c r="H1089" i="1"/>
  <c r="I1089" i="1" s="1"/>
  <c r="H1087" i="1"/>
  <c r="I1087" i="1" s="1"/>
  <c r="H1086" i="1"/>
  <c r="I1086" i="1" s="1"/>
  <c r="H1085" i="1"/>
  <c r="I1085" i="1" s="1"/>
  <c r="H1084" i="1"/>
  <c r="I1084" i="1" s="1"/>
  <c r="H1083" i="1"/>
  <c r="I1083" i="1" s="1"/>
  <c r="H1081" i="1"/>
  <c r="I1081" i="1" s="1"/>
  <c r="H1080" i="1"/>
  <c r="I1080" i="1" s="1"/>
  <c r="H1078" i="1"/>
  <c r="I1078" i="1" s="1"/>
  <c r="H1077" i="1"/>
  <c r="I1077" i="1" s="1"/>
  <c r="H1076" i="1"/>
  <c r="I1076" i="1" s="1"/>
  <c r="H1075" i="1"/>
  <c r="I1075" i="1" s="1"/>
  <c r="H1074" i="1"/>
  <c r="I1074" i="1" s="1"/>
  <c r="H1073" i="1"/>
  <c r="I1073" i="1" s="1"/>
  <c r="H1072" i="1"/>
  <c r="I1072" i="1" s="1"/>
  <c r="H1071" i="1"/>
  <c r="I1071" i="1" s="1"/>
  <c r="H1070" i="1"/>
  <c r="I1070" i="1" s="1"/>
  <c r="H1069" i="1"/>
  <c r="I1069" i="1" s="1"/>
  <c r="H1068" i="1"/>
  <c r="I1068" i="1" s="1"/>
  <c r="H1067" i="1"/>
  <c r="I1067" i="1" s="1"/>
  <c r="H1065" i="1"/>
  <c r="I1065" i="1" s="1"/>
  <c r="H1051" i="1"/>
  <c r="I1051" i="1" s="1"/>
  <c r="H1037" i="1"/>
  <c r="I1037" i="1" s="1"/>
  <c r="H1036" i="1"/>
  <c r="I1036" i="1" s="1"/>
  <c r="H1035" i="1"/>
  <c r="I1035" i="1" s="1"/>
  <c r="H1034" i="1"/>
  <c r="I1034" i="1" s="1"/>
  <c r="H1033" i="1"/>
  <c r="I1033" i="1" s="1"/>
  <c r="H1032" i="1"/>
  <c r="I1032" i="1" s="1"/>
  <c r="H1031" i="1"/>
  <c r="I1031" i="1" s="1"/>
  <c r="H1030" i="1"/>
  <c r="I1030" i="1" s="1"/>
  <c r="H1029" i="1"/>
  <c r="I1029" i="1" s="1"/>
  <c r="H1028" i="1"/>
  <c r="I1028" i="1" s="1"/>
  <c r="H1027" i="1"/>
  <c r="I1027" i="1" s="1"/>
  <c r="H1025" i="1"/>
  <c r="I1025" i="1" s="1"/>
  <c r="H1024" i="1"/>
  <c r="I1024" i="1" s="1"/>
  <c r="H1023" i="1"/>
  <c r="I1023" i="1" s="1"/>
  <c r="H1022" i="1"/>
  <c r="I1022" i="1" s="1"/>
  <c r="H1021" i="1"/>
  <c r="I1021" i="1" s="1"/>
  <c r="H1020" i="1"/>
  <c r="I1020" i="1" s="1"/>
  <c r="H1019" i="1"/>
  <c r="I1019" i="1" s="1"/>
  <c r="H1018" i="1"/>
  <c r="I1018" i="1" s="1"/>
  <c r="H1017" i="1"/>
  <c r="I1017" i="1" s="1"/>
  <c r="H1016" i="1"/>
  <c r="I1016" i="1" s="1"/>
  <c r="H1015" i="1"/>
  <c r="I1015" i="1" s="1"/>
  <c r="H1014" i="1"/>
  <c r="I1014" i="1" s="1"/>
  <c r="H1013" i="1"/>
  <c r="I1013" i="1" s="1"/>
  <c r="H1012" i="1"/>
  <c r="I1012" i="1" s="1"/>
  <c r="H1011" i="1"/>
  <c r="I1011" i="1" s="1"/>
  <c r="H1010" i="1"/>
  <c r="I1010" i="1" s="1"/>
  <c r="H1009" i="1"/>
  <c r="I1009" i="1" s="1"/>
  <c r="H1008" i="1"/>
  <c r="I1008" i="1" s="1"/>
  <c r="H1007" i="1"/>
  <c r="I1007" i="1" s="1"/>
  <c r="H1006" i="1"/>
  <c r="I1006" i="1" s="1"/>
  <c r="H1005" i="1"/>
  <c r="I1005" i="1" s="1"/>
  <c r="H1004" i="1"/>
  <c r="I1004" i="1" s="1"/>
  <c r="H1003" i="1"/>
  <c r="I1003" i="1" s="1"/>
  <c r="H1002" i="1"/>
  <c r="I1002" i="1" s="1"/>
  <c r="H1001" i="1"/>
  <c r="I1001" i="1" s="1"/>
  <c r="H1000" i="1"/>
  <c r="I1000" i="1" s="1"/>
  <c r="H999" i="1"/>
  <c r="I999" i="1" s="1"/>
  <c r="H998" i="1"/>
  <c r="I998" i="1" s="1"/>
  <c r="H997" i="1"/>
  <c r="I997" i="1" s="1"/>
  <c r="H996" i="1"/>
  <c r="I996" i="1" s="1"/>
  <c r="H995" i="1"/>
  <c r="I995" i="1" s="1"/>
  <c r="H992" i="1"/>
  <c r="I992" i="1" s="1"/>
  <c r="H991" i="1"/>
  <c r="I991" i="1" s="1"/>
  <c r="H990" i="1"/>
  <c r="I990" i="1" s="1"/>
  <c r="H989" i="1"/>
  <c r="I989" i="1" s="1"/>
  <c r="H988" i="1"/>
  <c r="I988" i="1" s="1"/>
  <c r="H987" i="1"/>
  <c r="I987" i="1" s="1"/>
  <c r="H986" i="1"/>
  <c r="I986" i="1" s="1"/>
  <c r="H985" i="1"/>
  <c r="I985" i="1" s="1"/>
  <c r="H984" i="1"/>
  <c r="I984" i="1" s="1"/>
  <c r="H983" i="1"/>
  <c r="I983" i="1" s="1"/>
  <c r="H982" i="1"/>
  <c r="I982" i="1" s="1"/>
  <c r="H981" i="1"/>
  <c r="I981" i="1" s="1"/>
  <c r="H980" i="1"/>
  <c r="I980" i="1" s="1"/>
  <c r="H979" i="1"/>
  <c r="I979" i="1" s="1"/>
  <c r="H978" i="1"/>
  <c r="I978" i="1" s="1"/>
  <c r="H977" i="1"/>
  <c r="I977" i="1" s="1"/>
  <c r="H976" i="1"/>
  <c r="I976" i="1" s="1"/>
  <c r="H975" i="1"/>
  <c r="I975" i="1" s="1"/>
  <c r="H974" i="1"/>
  <c r="I974" i="1" s="1"/>
  <c r="H973" i="1"/>
  <c r="I973" i="1" s="1"/>
  <c r="H971" i="1"/>
  <c r="I971" i="1" s="1"/>
  <c r="H970" i="1"/>
  <c r="I970" i="1" s="1"/>
  <c r="H969" i="1"/>
  <c r="I969" i="1" s="1"/>
  <c r="H888" i="1"/>
  <c r="I888" i="1" s="1"/>
  <c r="H887" i="1"/>
  <c r="I887" i="1" s="1"/>
  <c r="H886" i="1"/>
  <c r="I886" i="1" s="1"/>
  <c r="H885" i="1"/>
  <c r="I885" i="1" s="1"/>
  <c r="H884" i="1"/>
  <c r="I884" i="1" s="1"/>
  <c r="H883" i="1"/>
  <c r="I883" i="1" s="1"/>
  <c r="H882" i="1"/>
  <c r="I882" i="1" s="1"/>
  <c r="H881" i="1"/>
  <c r="I881" i="1" s="1"/>
  <c r="H880" i="1"/>
  <c r="I880" i="1" s="1"/>
  <c r="H879" i="1"/>
  <c r="I879" i="1" s="1"/>
  <c r="H878" i="1"/>
  <c r="I878" i="1" s="1"/>
  <c r="H877" i="1"/>
  <c r="I877" i="1" s="1"/>
  <c r="H876" i="1"/>
  <c r="I876" i="1" s="1"/>
  <c r="H875" i="1"/>
  <c r="I875" i="1" s="1"/>
  <c r="H874" i="1"/>
  <c r="I874" i="1" s="1"/>
  <c r="H873" i="1"/>
  <c r="I873" i="1" s="1"/>
  <c r="H872" i="1"/>
  <c r="I872" i="1" s="1"/>
  <c r="H871" i="1"/>
  <c r="I871" i="1" s="1"/>
  <c r="H870" i="1"/>
  <c r="I870" i="1" s="1"/>
  <c r="H869" i="1"/>
  <c r="I869" i="1" s="1"/>
  <c r="H867" i="1"/>
  <c r="I867" i="1" s="1"/>
  <c r="H866" i="1"/>
  <c r="I866" i="1" s="1"/>
  <c r="H865" i="1"/>
  <c r="I865" i="1" s="1"/>
  <c r="H821" i="1"/>
  <c r="I821" i="1" s="1"/>
  <c r="H820" i="1"/>
  <c r="I820" i="1" s="1"/>
  <c r="H819" i="1"/>
  <c r="I819" i="1" s="1"/>
  <c r="H818" i="1"/>
  <c r="I818" i="1" s="1"/>
  <c r="H817" i="1"/>
  <c r="I817" i="1" s="1"/>
  <c r="H816" i="1"/>
  <c r="I816" i="1" s="1"/>
  <c r="H815" i="1"/>
  <c r="I815" i="1" s="1"/>
  <c r="H814" i="1"/>
  <c r="I814" i="1" s="1"/>
  <c r="H813" i="1"/>
  <c r="I813" i="1" s="1"/>
  <c r="H812" i="1"/>
  <c r="I812" i="1" s="1"/>
  <c r="H811" i="1"/>
  <c r="I811" i="1" s="1"/>
  <c r="H810" i="1"/>
  <c r="I810" i="1" s="1"/>
  <c r="H809" i="1"/>
  <c r="I809" i="1" s="1"/>
  <c r="H807" i="1"/>
  <c r="I807" i="1" s="1"/>
  <c r="H806" i="1"/>
  <c r="I806" i="1" s="1"/>
  <c r="H805" i="1"/>
  <c r="I805" i="1" s="1"/>
  <c r="H804" i="1"/>
  <c r="I804" i="1" s="1"/>
  <c r="H803" i="1"/>
  <c r="I803" i="1" s="1"/>
  <c r="H802" i="1"/>
  <c r="I802" i="1" s="1"/>
  <c r="H801" i="1"/>
  <c r="I801" i="1" s="1"/>
  <c r="H800" i="1"/>
  <c r="I800" i="1" s="1"/>
  <c r="H799" i="1"/>
  <c r="I799" i="1" s="1"/>
  <c r="H798" i="1"/>
  <c r="I798" i="1" s="1"/>
  <c r="H797" i="1"/>
  <c r="I797" i="1" s="1"/>
  <c r="H796" i="1"/>
  <c r="I796" i="1" s="1"/>
  <c r="H795" i="1"/>
  <c r="I795" i="1" s="1"/>
  <c r="H794" i="1"/>
  <c r="I794" i="1" s="1"/>
  <c r="H793" i="1"/>
  <c r="I793" i="1" s="1"/>
  <c r="H792" i="1"/>
  <c r="I792" i="1" s="1"/>
  <c r="H791" i="1"/>
  <c r="I791" i="1" s="1"/>
  <c r="H790" i="1"/>
  <c r="I790" i="1" s="1"/>
  <c r="H789" i="1"/>
  <c r="I789" i="1" s="1"/>
  <c r="H787" i="1"/>
  <c r="I787" i="1" s="1"/>
  <c r="H786" i="1"/>
  <c r="I786" i="1" s="1"/>
  <c r="H785" i="1"/>
  <c r="I785" i="1" s="1"/>
  <c r="H784" i="1"/>
  <c r="I784" i="1" s="1"/>
  <c r="H783" i="1"/>
  <c r="I783" i="1" s="1"/>
  <c r="H782" i="1"/>
  <c r="I782" i="1" s="1"/>
  <c r="H781" i="1"/>
  <c r="I781" i="1" s="1"/>
  <c r="H780" i="1"/>
  <c r="I780" i="1" s="1"/>
  <c r="H779" i="1"/>
  <c r="I779" i="1" s="1"/>
  <c r="H778" i="1"/>
  <c r="I778" i="1" s="1"/>
  <c r="H777" i="1"/>
  <c r="I777" i="1" s="1"/>
  <c r="H776" i="1"/>
  <c r="I776" i="1" s="1"/>
  <c r="H775" i="1"/>
  <c r="I775" i="1" s="1"/>
  <c r="H774" i="1"/>
  <c r="I774" i="1" s="1"/>
  <c r="H773" i="1"/>
  <c r="I773" i="1" s="1"/>
  <c r="H772" i="1"/>
  <c r="I772" i="1" s="1"/>
  <c r="H771" i="1"/>
  <c r="I771" i="1" s="1"/>
  <c r="H770" i="1"/>
  <c r="I770" i="1" s="1"/>
  <c r="H769" i="1"/>
  <c r="I769" i="1" s="1"/>
  <c r="H768" i="1"/>
  <c r="I768" i="1" s="1"/>
  <c r="H767" i="1"/>
  <c r="I767" i="1" s="1"/>
  <c r="H765" i="1"/>
  <c r="I765" i="1" s="1"/>
  <c r="H764" i="1"/>
  <c r="I764" i="1" s="1"/>
  <c r="H763" i="1"/>
  <c r="I763" i="1" s="1"/>
  <c r="H664" i="1"/>
  <c r="I664" i="1" s="1"/>
  <c r="H663" i="1"/>
  <c r="I663" i="1" s="1"/>
  <c r="H662" i="1"/>
  <c r="I662" i="1" s="1"/>
  <c r="H661" i="1"/>
  <c r="I661" i="1" s="1"/>
  <c r="H660" i="1"/>
  <c r="I660" i="1" s="1"/>
  <c r="H659" i="1"/>
  <c r="I659" i="1" s="1"/>
  <c r="H658" i="1"/>
  <c r="I658" i="1" s="1"/>
  <c r="H657" i="1"/>
  <c r="I657" i="1" s="1"/>
  <c r="H656" i="1"/>
  <c r="I656" i="1" s="1"/>
  <c r="H655" i="1"/>
  <c r="I655" i="1" s="1"/>
  <c r="H654" i="1"/>
  <c r="I654" i="1" s="1"/>
  <c r="H653" i="1"/>
  <c r="I653" i="1" s="1"/>
  <c r="H652" i="1"/>
  <c r="I652" i="1" s="1"/>
  <c r="H651" i="1"/>
  <c r="I651" i="1" s="1"/>
  <c r="H650" i="1"/>
  <c r="I650" i="1" s="1"/>
  <c r="H649" i="1"/>
  <c r="I649" i="1" s="1"/>
  <c r="H648" i="1"/>
  <c r="I648" i="1" s="1"/>
  <c r="H647" i="1"/>
  <c r="I647" i="1" s="1"/>
  <c r="H646" i="1"/>
  <c r="I646" i="1" s="1"/>
  <c r="H645" i="1"/>
  <c r="I645" i="1" s="1"/>
  <c r="H644" i="1"/>
  <c r="I644" i="1" s="1"/>
  <c r="H643" i="1"/>
  <c r="I643" i="1" s="1"/>
  <c r="H642" i="1"/>
  <c r="I642" i="1" s="1"/>
  <c r="H641" i="1"/>
  <c r="I641" i="1" s="1"/>
  <c r="H640" i="1"/>
  <c r="I640" i="1" s="1"/>
  <c r="H639" i="1"/>
  <c r="I639" i="1" s="1"/>
  <c r="H638" i="1"/>
  <c r="I638" i="1" s="1"/>
  <c r="H637" i="1"/>
  <c r="I637" i="1" s="1"/>
  <c r="H636" i="1"/>
  <c r="I636" i="1" s="1"/>
  <c r="H634" i="1"/>
  <c r="I634" i="1" s="1"/>
  <c r="H633" i="1"/>
  <c r="I633" i="1" s="1"/>
  <c r="H632" i="1"/>
  <c r="I632" i="1" s="1"/>
  <c r="H625" i="1"/>
  <c r="I625" i="1" s="1"/>
  <c r="H624" i="1"/>
  <c r="I624" i="1" s="1"/>
  <c r="H623" i="1"/>
  <c r="I623" i="1" s="1"/>
  <c r="H622" i="1"/>
  <c r="I622" i="1" s="1"/>
  <c r="H621" i="1"/>
  <c r="I621" i="1" s="1"/>
  <c r="H620" i="1"/>
  <c r="I620" i="1" s="1"/>
  <c r="H619" i="1"/>
  <c r="I619" i="1" s="1"/>
  <c r="H618" i="1"/>
  <c r="I618" i="1" s="1"/>
  <c r="H617" i="1"/>
  <c r="I617" i="1" s="1"/>
  <c r="H616" i="1"/>
  <c r="I616" i="1" s="1"/>
  <c r="H615" i="1"/>
  <c r="I615" i="1" s="1"/>
  <c r="H614" i="1"/>
  <c r="I614" i="1" s="1"/>
  <c r="H613" i="1"/>
  <c r="I613" i="1" s="1"/>
  <c r="H611" i="1"/>
  <c r="I611" i="1" s="1"/>
  <c r="H610" i="1"/>
  <c r="I610" i="1" s="1"/>
  <c r="H609" i="1"/>
  <c r="I609" i="1" s="1"/>
  <c r="H608" i="1"/>
  <c r="I608" i="1" s="1"/>
  <c r="H607" i="1"/>
  <c r="I607" i="1" s="1"/>
  <c r="H606" i="1"/>
  <c r="I606" i="1" s="1"/>
  <c r="H605" i="1"/>
  <c r="I605" i="1" s="1"/>
  <c r="H604" i="1"/>
  <c r="I604" i="1" s="1"/>
  <c r="H603" i="1"/>
  <c r="I603" i="1" s="1"/>
  <c r="H602" i="1"/>
  <c r="I602" i="1" s="1"/>
  <c r="H601" i="1"/>
  <c r="I601" i="1" s="1"/>
  <c r="H600" i="1"/>
  <c r="I600" i="1" s="1"/>
  <c r="H599" i="1"/>
  <c r="I599" i="1" s="1"/>
  <c r="H598" i="1"/>
  <c r="I598" i="1" s="1"/>
  <c r="H597" i="1"/>
  <c r="I597" i="1" s="1"/>
  <c r="H595" i="1"/>
  <c r="I595" i="1" s="1"/>
  <c r="H594" i="1"/>
  <c r="I594" i="1" s="1"/>
  <c r="H593" i="1"/>
  <c r="I593" i="1" s="1"/>
  <c r="H592" i="1"/>
  <c r="I592" i="1" s="1"/>
  <c r="H591" i="1"/>
  <c r="I591" i="1" s="1"/>
  <c r="H590" i="1"/>
  <c r="I590" i="1" s="1"/>
  <c r="H589" i="1"/>
  <c r="I589" i="1" s="1"/>
  <c r="H588" i="1"/>
  <c r="I588" i="1" s="1"/>
  <c r="H587" i="1"/>
  <c r="I587" i="1" s="1"/>
  <c r="H586" i="1"/>
  <c r="I586" i="1" s="1"/>
  <c r="H585" i="1"/>
  <c r="I585" i="1" s="1"/>
  <c r="H584" i="1"/>
  <c r="I584" i="1" s="1"/>
  <c r="H583" i="1"/>
  <c r="I583" i="1" s="1"/>
  <c r="H582" i="1"/>
  <c r="I582" i="1" s="1"/>
  <c r="H580" i="1"/>
  <c r="I580" i="1" s="1"/>
  <c r="H579" i="1"/>
  <c r="I579" i="1" s="1"/>
  <c r="H578" i="1"/>
  <c r="I578" i="1" s="1"/>
  <c r="H577" i="1"/>
  <c r="I577" i="1" s="1"/>
  <c r="H576" i="1"/>
  <c r="I576" i="1" s="1"/>
  <c r="H575" i="1"/>
  <c r="I575" i="1" s="1"/>
  <c r="H574" i="1"/>
  <c r="I574" i="1" s="1"/>
  <c r="H573" i="1"/>
  <c r="I573" i="1" s="1"/>
  <c r="H572" i="1"/>
  <c r="I572" i="1" s="1"/>
  <c r="H571" i="1"/>
  <c r="I571" i="1" s="1"/>
  <c r="H570" i="1"/>
  <c r="I570" i="1" s="1"/>
  <c r="H569" i="1"/>
  <c r="I569" i="1" s="1"/>
  <c r="H568" i="1"/>
  <c r="I568" i="1" s="1"/>
  <c r="H566" i="1"/>
  <c r="I566" i="1" s="1"/>
  <c r="H565" i="1"/>
  <c r="I565" i="1" s="1"/>
  <c r="H564" i="1"/>
  <c r="I564" i="1" s="1"/>
  <c r="H563" i="1"/>
  <c r="I563" i="1" s="1"/>
  <c r="H562" i="1"/>
  <c r="I562" i="1" s="1"/>
  <c r="H561" i="1"/>
  <c r="I561" i="1" s="1"/>
  <c r="H560" i="1"/>
  <c r="I560" i="1" s="1"/>
  <c r="H559" i="1"/>
  <c r="I559" i="1" s="1"/>
  <c r="H558" i="1"/>
  <c r="I558" i="1" s="1"/>
  <c r="H557" i="1"/>
  <c r="I557" i="1" s="1"/>
  <c r="H556" i="1"/>
  <c r="I556" i="1" s="1"/>
  <c r="H555" i="1"/>
  <c r="I555" i="1" s="1"/>
  <c r="H554" i="1"/>
  <c r="I554" i="1" s="1"/>
  <c r="H552" i="1"/>
  <c r="I552" i="1" s="1"/>
  <c r="H551" i="1"/>
  <c r="I551" i="1" s="1"/>
  <c r="H550" i="1"/>
  <c r="I550" i="1" s="1"/>
  <c r="H549" i="1"/>
  <c r="I549" i="1" s="1"/>
  <c r="H548" i="1"/>
  <c r="I548" i="1" s="1"/>
  <c r="H547" i="1"/>
  <c r="I547" i="1" s="1"/>
  <c r="H546" i="1"/>
  <c r="I546" i="1" s="1"/>
  <c r="H545" i="1"/>
  <c r="I545" i="1" s="1"/>
  <c r="H544" i="1"/>
  <c r="I544" i="1" s="1"/>
  <c r="H543" i="1"/>
  <c r="I543" i="1" s="1"/>
  <c r="H542" i="1"/>
  <c r="I542" i="1" s="1"/>
  <c r="H541" i="1"/>
  <c r="I541" i="1" s="1"/>
  <c r="H540" i="1"/>
  <c r="I540" i="1" s="1"/>
  <c r="H539" i="1"/>
  <c r="I539" i="1" s="1"/>
  <c r="H538" i="1"/>
  <c r="I538" i="1" s="1"/>
  <c r="H537" i="1"/>
  <c r="I537" i="1" s="1"/>
  <c r="H536" i="1"/>
  <c r="I536" i="1" s="1"/>
  <c r="H535" i="1"/>
  <c r="I535" i="1" s="1"/>
  <c r="H534" i="1"/>
  <c r="I534" i="1" s="1"/>
  <c r="H532" i="1"/>
  <c r="I532" i="1" s="1"/>
  <c r="H531" i="1"/>
  <c r="I531" i="1" s="1"/>
  <c r="H530" i="1"/>
  <c r="I530" i="1" s="1"/>
  <c r="H529" i="1"/>
  <c r="I529" i="1" s="1"/>
  <c r="H528" i="1"/>
  <c r="I528" i="1" s="1"/>
  <c r="H527" i="1"/>
  <c r="I527" i="1" s="1"/>
  <c r="H526" i="1"/>
  <c r="I526" i="1" s="1"/>
  <c r="H525" i="1"/>
  <c r="I525" i="1" s="1"/>
  <c r="H524" i="1"/>
  <c r="I524" i="1" s="1"/>
  <c r="H523" i="1"/>
  <c r="I523" i="1" s="1"/>
  <c r="H522" i="1"/>
  <c r="I522" i="1" s="1"/>
  <c r="H521" i="1"/>
  <c r="I521" i="1" s="1"/>
  <c r="H520" i="1"/>
  <c r="I520" i="1" s="1"/>
  <c r="H518" i="1"/>
  <c r="I518" i="1" s="1"/>
  <c r="H517" i="1"/>
  <c r="I517" i="1" s="1"/>
  <c r="H516" i="1"/>
  <c r="I516" i="1" s="1"/>
  <c r="H515" i="1"/>
  <c r="I515" i="1" s="1"/>
  <c r="H514" i="1"/>
  <c r="I514" i="1" s="1"/>
  <c r="H513" i="1"/>
  <c r="I513" i="1" s="1"/>
  <c r="H512" i="1"/>
  <c r="I512" i="1" s="1"/>
  <c r="H511" i="1"/>
  <c r="I511" i="1" s="1"/>
  <c r="H510" i="1"/>
  <c r="I510" i="1" s="1"/>
  <c r="H509" i="1"/>
  <c r="I509" i="1" s="1"/>
  <c r="H508" i="1"/>
  <c r="I508" i="1" s="1"/>
  <c r="H507" i="1"/>
  <c r="I507" i="1" s="1"/>
  <c r="H506" i="1"/>
  <c r="I506" i="1" s="1"/>
  <c r="H505" i="1"/>
  <c r="I505" i="1" s="1"/>
  <c r="H504" i="1"/>
  <c r="I504" i="1" s="1"/>
  <c r="H503" i="1"/>
  <c r="I503" i="1" s="1"/>
  <c r="H502" i="1"/>
  <c r="I502" i="1" s="1"/>
  <c r="H500" i="1"/>
  <c r="I500" i="1" s="1"/>
  <c r="H499" i="1"/>
  <c r="I499" i="1" s="1"/>
  <c r="H498" i="1"/>
  <c r="I498" i="1" s="1"/>
  <c r="H497" i="1"/>
  <c r="I497" i="1" s="1"/>
  <c r="H496" i="1"/>
  <c r="I496" i="1" s="1"/>
  <c r="H495" i="1"/>
  <c r="I495" i="1" s="1"/>
  <c r="H494" i="1"/>
  <c r="I494" i="1" s="1"/>
  <c r="H493" i="1"/>
  <c r="I493" i="1" s="1"/>
  <c r="H492" i="1"/>
  <c r="I492" i="1" s="1"/>
  <c r="H491" i="1"/>
  <c r="I491" i="1" s="1"/>
  <c r="H490" i="1"/>
  <c r="I490" i="1" s="1"/>
  <c r="H489" i="1"/>
  <c r="I489" i="1" s="1"/>
  <c r="H488" i="1"/>
  <c r="I488" i="1" s="1"/>
  <c r="H487" i="1"/>
  <c r="I487" i="1" s="1"/>
  <c r="H486" i="1"/>
  <c r="I486" i="1" s="1"/>
  <c r="H485" i="1"/>
  <c r="I485" i="1" s="1"/>
  <c r="H484" i="1"/>
  <c r="I484" i="1" s="1"/>
  <c r="H482" i="1"/>
  <c r="I482" i="1" s="1"/>
  <c r="H481" i="1"/>
  <c r="I481" i="1" s="1"/>
  <c r="H480" i="1"/>
  <c r="I480" i="1" s="1"/>
  <c r="H479" i="1"/>
  <c r="I479" i="1" s="1"/>
  <c r="H478" i="1"/>
  <c r="I478" i="1" s="1"/>
  <c r="H477" i="1"/>
  <c r="I477" i="1" s="1"/>
  <c r="H476" i="1"/>
  <c r="I476" i="1" s="1"/>
  <c r="H475" i="1"/>
  <c r="I475" i="1" s="1"/>
  <c r="H474" i="1"/>
  <c r="I474" i="1" s="1"/>
  <c r="H473" i="1"/>
  <c r="I473" i="1" s="1"/>
  <c r="H472" i="1"/>
  <c r="I472" i="1" s="1"/>
  <c r="H471" i="1"/>
  <c r="I471" i="1" s="1"/>
  <c r="H470" i="1"/>
  <c r="I470" i="1" s="1"/>
  <c r="H469" i="1"/>
  <c r="I469" i="1" s="1"/>
  <c r="H468" i="1"/>
  <c r="I468" i="1" s="1"/>
  <c r="H467" i="1"/>
  <c r="I467" i="1" s="1"/>
  <c r="H466" i="1"/>
  <c r="I466" i="1" s="1"/>
  <c r="H465" i="1"/>
  <c r="I465" i="1" s="1"/>
  <c r="H464" i="1"/>
  <c r="I464" i="1" s="1"/>
  <c r="H463" i="1"/>
  <c r="I463" i="1" s="1"/>
  <c r="H456" i="1"/>
  <c r="I456" i="1" s="1"/>
  <c r="H455" i="1"/>
  <c r="I455" i="1" s="1"/>
  <c r="H454" i="1"/>
  <c r="I454" i="1" s="1"/>
  <c r="H453" i="1"/>
  <c r="I453" i="1" s="1"/>
  <c r="H452" i="1"/>
  <c r="I452" i="1" s="1"/>
  <c r="H451" i="1"/>
  <c r="I451" i="1" s="1"/>
  <c r="H450" i="1"/>
  <c r="I450" i="1" s="1"/>
  <c r="H449" i="1"/>
  <c r="I449" i="1" s="1"/>
  <c r="H448" i="1"/>
  <c r="I448" i="1" s="1"/>
  <c r="H447" i="1"/>
  <c r="I447" i="1" s="1"/>
  <c r="H446" i="1"/>
  <c r="I446" i="1" s="1"/>
  <c r="H445" i="1"/>
  <c r="I445" i="1" s="1"/>
  <c r="H444" i="1"/>
  <c r="I444" i="1" s="1"/>
  <c r="H443" i="1"/>
  <c r="I443" i="1" s="1"/>
  <c r="H442" i="1"/>
  <c r="I442" i="1" s="1"/>
  <c r="H441" i="1"/>
  <c r="I441" i="1" s="1"/>
  <c r="H440" i="1"/>
  <c r="I440" i="1" s="1"/>
  <c r="H433" i="1"/>
  <c r="I433" i="1" s="1"/>
  <c r="H432" i="1"/>
  <c r="I432" i="1" s="1"/>
  <c r="H431" i="1"/>
  <c r="I431" i="1" s="1"/>
  <c r="H430" i="1"/>
  <c r="I430" i="1" s="1"/>
  <c r="H429" i="1"/>
  <c r="I429" i="1" s="1"/>
  <c r="H428" i="1"/>
  <c r="I428" i="1" s="1"/>
  <c r="H427" i="1"/>
  <c r="I427" i="1" s="1"/>
  <c r="H426" i="1"/>
  <c r="I426" i="1" s="1"/>
  <c r="H425" i="1"/>
  <c r="I425" i="1" s="1"/>
  <c r="H424" i="1"/>
  <c r="I424" i="1" s="1"/>
  <c r="H423" i="1"/>
  <c r="I423" i="1" s="1"/>
  <c r="H422" i="1"/>
  <c r="I422" i="1" s="1"/>
  <c r="H421" i="1"/>
  <c r="I421" i="1" s="1"/>
  <c r="H420" i="1"/>
  <c r="I420" i="1" s="1"/>
  <c r="H419" i="1"/>
  <c r="I419" i="1" s="1"/>
  <c r="H418" i="1"/>
  <c r="I418" i="1" s="1"/>
  <c r="H416" i="1"/>
  <c r="I416" i="1" s="1"/>
  <c r="H415" i="1"/>
  <c r="I415" i="1" s="1"/>
  <c r="H414" i="1"/>
  <c r="I414" i="1" s="1"/>
  <c r="H413" i="1"/>
  <c r="I413" i="1" s="1"/>
  <c r="H412" i="1"/>
  <c r="I412" i="1" s="1"/>
  <c r="H411" i="1"/>
  <c r="I411" i="1" s="1"/>
  <c r="H410" i="1"/>
  <c r="I410" i="1" s="1"/>
  <c r="H409" i="1"/>
  <c r="I409" i="1" s="1"/>
  <c r="H408" i="1"/>
  <c r="I408" i="1" s="1"/>
  <c r="H407" i="1"/>
  <c r="I407" i="1" s="1"/>
  <c r="H406" i="1"/>
  <c r="I406" i="1" s="1"/>
  <c r="H405" i="1"/>
  <c r="I405" i="1" s="1"/>
  <c r="H404" i="1"/>
  <c r="I404" i="1" s="1"/>
  <c r="H403" i="1"/>
  <c r="I403" i="1" s="1"/>
  <c r="H400" i="1"/>
  <c r="I400" i="1" s="1"/>
  <c r="H399" i="1"/>
  <c r="I399" i="1" s="1"/>
  <c r="H398" i="1"/>
  <c r="I398" i="1" s="1"/>
  <c r="H397" i="1"/>
  <c r="I397" i="1" s="1"/>
  <c r="H396" i="1"/>
  <c r="I396" i="1" s="1"/>
  <c r="H395" i="1"/>
  <c r="I395" i="1" s="1"/>
  <c r="H394" i="1"/>
  <c r="I394" i="1" s="1"/>
  <c r="H393" i="1"/>
  <c r="I393" i="1" s="1"/>
  <c r="H387" i="1"/>
  <c r="I387" i="1" s="1"/>
  <c r="H386" i="1"/>
  <c r="I386" i="1" s="1"/>
  <c r="H385" i="1"/>
  <c r="I385" i="1" s="1"/>
  <c r="H384" i="1"/>
  <c r="I384" i="1" s="1"/>
  <c r="H383" i="1"/>
  <c r="I383" i="1" s="1"/>
  <c r="H382" i="1"/>
  <c r="I382" i="1" s="1"/>
  <c r="H381" i="1"/>
  <c r="I381" i="1" s="1"/>
  <c r="H380" i="1"/>
  <c r="I380" i="1" s="1"/>
  <c r="H379" i="1"/>
  <c r="I379" i="1" s="1"/>
  <c r="H378" i="1"/>
  <c r="I378" i="1" s="1"/>
  <c r="H377" i="1"/>
  <c r="I377" i="1" s="1"/>
  <c r="H376" i="1"/>
  <c r="I376" i="1" s="1"/>
  <c r="H375" i="1"/>
  <c r="I375" i="1" s="1"/>
  <c r="H374" i="1"/>
  <c r="I374" i="1" s="1"/>
  <c r="H373" i="1"/>
  <c r="I373" i="1" s="1"/>
  <c r="H365" i="1"/>
  <c r="I365" i="1" s="1"/>
  <c r="H364" i="1"/>
  <c r="I364" i="1" s="1"/>
  <c r="H363" i="1"/>
  <c r="I363" i="1" s="1"/>
  <c r="H362" i="1"/>
  <c r="I362" i="1" s="1"/>
  <c r="H361" i="1"/>
  <c r="I361" i="1" s="1"/>
  <c r="H360" i="1"/>
  <c r="I360" i="1" s="1"/>
  <c r="H359" i="1"/>
  <c r="I359" i="1" s="1"/>
  <c r="H358" i="1"/>
  <c r="I358" i="1" s="1"/>
  <c r="H357" i="1"/>
  <c r="I357" i="1" s="1"/>
  <c r="H356" i="1"/>
  <c r="I356" i="1" s="1"/>
  <c r="H355" i="1"/>
  <c r="I355" i="1" s="1"/>
  <c r="H354" i="1"/>
  <c r="I354" i="1" s="1"/>
  <c r="H353" i="1"/>
  <c r="I353" i="1" s="1"/>
  <c r="H352" i="1"/>
  <c r="I352" i="1" s="1"/>
  <c r="H342" i="1"/>
  <c r="I342" i="1" s="1"/>
  <c r="H341" i="1"/>
  <c r="I341" i="1" s="1"/>
  <c r="H338" i="1"/>
  <c r="I338" i="1" s="1"/>
  <c r="H337" i="1"/>
  <c r="I337" i="1" s="1"/>
  <c r="H336" i="1"/>
  <c r="I336" i="1" s="1"/>
  <c r="H335" i="1"/>
  <c r="I335" i="1" s="1"/>
  <c r="H330" i="1"/>
  <c r="I330" i="1" s="1"/>
  <c r="H329" i="1"/>
  <c r="I329" i="1" s="1"/>
  <c r="H328" i="1"/>
  <c r="I328" i="1" s="1"/>
  <c r="H327" i="1"/>
  <c r="I327" i="1" s="1"/>
  <c r="H326" i="1"/>
  <c r="I326" i="1" s="1"/>
  <c r="H325" i="1"/>
  <c r="I325" i="1" s="1"/>
  <c r="H324" i="1"/>
  <c r="I324" i="1" s="1"/>
  <c r="H323" i="1"/>
  <c r="I323" i="1" s="1"/>
  <c r="H322" i="1"/>
  <c r="I322" i="1" s="1"/>
  <c r="H321" i="1"/>
  <c r="I321" i="1" s="1"/>
  <c r="H320" i="1"/>
  <c r="I320" i="1" s="1"/>
  <c r="H319" i="1"/>
  <c r="I319" i="1" s="1"/>
  <c r="H304" i="1"/>
  <c r="I304" i="1" s="1"/>
  <c r="H302" i="1"/>
  <c r="I302" i="1" s="1"/>
  <c r="H301" i="1"/>
  <c r="I301" i="1" s="1"/>
  <c r="H298" i="1"/>
  <c r="I298" i="1" s="1"/>
  <c r="H294" i="1"/>
  <c r="I294" i="1" s="1"/>
  <c r="H293" i="1"/>
  <c r="I293" i="1" s="1"/>
  <c r="H292" i="1"/>
  <c r="I292" i="1" s="1"/>
  <c r="H291" i="1"/>
  <c r="I291" i="1" s="1"/>
  <c r="H290" i="1"/>
  <c r="I290" i="1" s="1"/>
  <c r="H289" i="1"/>
  <c r="I289" i="1" s="1"/>
  <c r="H288" i="1"/>
  <c r="I288" i="1" s="1"/>
  <c r="H287" i="1"/>
  <c r="I287" i="1" s="1"/>
  <c r="H286" i="1"/>
  <c r="I286" i="1" s="1"/>
  <c r="H285" i="1"/>
  <c r="I285" i="1" s="1"/>
  <c r="H284" i="1"/>
  <c r="I284" i="1" s="1"/>
  <c r="H283" i="1"/>
  <c r="I283" i="1" s="1"/>
  <c r="H282" i="1"/>
  <c r="I282" i="1" s="1"/>
  <c r="H267" i="1"/>
  <c r="I267" i="1" s="1"/>
  <c r="H265" i="1"/>
  <c r="I265" i="1" s="1"/>
  <c r="H264" i="1"/>
  <c r="I264" i="1" s="1"/>
  <c r="H263" i="1"/>
  <c r="I263" i="1" s="1"/>
  <c r="H259" i="1"/>
  <c r="I259" i="1" s="1"/>
  <c r="H258" i="1"/>
  <c r="I258" i="1" s="1"/>
  <c r="H256" i="1"/>
  <c r="I256" i="1" s="1"/>
  <c r="H255" i="1"/>
  <c r="I255" i="1" s="1"/>
  <c r="H254" i="1"/>
  <c r="I254" i="1" s="1"/>
  <c r="H253" i="1"/>
  <c r="I253" i="1" s="1"/>
  <c r="H252" i="1"/>
  <c r="I252" i="1" s="1"/>
  <c r="H251" i="1"/>
  <c r="I251" i="1" s="1"/>
  <c r="H250" i="1"/>
  <c r="I250" i="1" s="1"/>
  <c r="H249" i="1"/>
  <c r="I249" i="1" s="1"/>
  <c r="H248" i="1"/>
  <c r="I248" i="1" s="1"/>
  <c r="H247" i="1"/>
  <c r="I247" i="1" s="1"/>
  <c r="H246" i="1"/>
  <c r="I246" i="1" s="1"/>
  <c r="H245" i="1"/>
  <c r="I245" i="1" s="1"/>
  <c r="H243" i="1"/>
  <c r="I243" i="1" s="1"/>
  <c r="H242" i="1"/>
  <c r="I242" i="1" s="1"/>
  <c r="H241" i="1"/>
  <c r="I241" i="1" s="1"/>
  <c r="H240" i="1"/>
  <c r="I240" i="1" s="1"/>
  <c r="H239" i="1"/>
  <c r="I239" i="1" s="1"/>
  <c r="H238" i="1"/>
  <c r="I238" i="1" s="1"/>
  <c r="H237" i="1"/>
  <c r="I237" i="1" s="1"/>
  <c r="H236" i="1"/>
  <c r="I236" i="1" s="1"/>
  <c r="H235" i="1"/>
  <c r="I235" i="1" s="1"/>
  <c r="H234" i="1"/>
  <c r="I234" i="1" s="1"/>
  <c r="H233" i="1"/>
  <c r="I233" i="1" s="1"/>
  <c r="H232" i="1"/>
  <c r="I232" i="1" s="1"/>
  <c r="H231" i="1"/>
  <c r="I231" i="1" s="1"/>
  <c r="H230" i="1"/>
  <c r="I230" i="1" s="1"/>
  <c r="H229" i="1"/>
  <c r="I229" i="1" s="1"/>
  <c r="H227" i="1"/>
  <c r="I227" i="1" s="1"/>
  <c r="H226" i="1"/>
  <c r="I226" i="1" s="1"/>
  <c r="H225" i="1"/>
  <c r="I225" i="1" s="1"/>
  <c r="H224" i="1"/>
  <c r="I224" i="1" s="1"/>
  <c r="H223" i="1"/>
  <c r="I223" i="1" s="1"/>
  <c r="H222" i="1"/>
  <c r="I222" i="1" s="1"/>
  <c r="H221" i="1"/>
  <c r="I221" i="1" s="1"/>
  <c r="H220" i="1"/>
  <c r="I220" i="1" s="1"/>
  <c r="H209" i="1"/>
  <c r="I209" i="1" s="1"/>
  <c r="H208" i="1"/>
  <c r="I208" i="1" s="1"/>
  <c r="H207" i="1"/>
  <c r="I207" i="1" s="1"/>
  <c r="H206" i="1"/>
  <c r="I206" i="1" s="1"/>
  <c r="H205" i="1"/>
  <c r="I205" i="1" s="1"/>
  <c r="H204" i="1"/>
  <c r="I204" i="1" s="1"/>
  <c r="H203" i="1"/>
  <c r="I203" i="1" s="1"/>
  <c r="H202" i="1"/>
  <c r="I202" i="1" s="1"/>
  <c r="H201" i="1"/>
  <c r="I201" i="1" s="1"/>
  <c r="H200" i="1"/>
  <c r="I200" i="1" s="1"/>
  <c r="H199" i="1"/>
  <c r="I199" i="1" s="1"/>
  <c r="H198" i="1"/>
  <c r="I198" i="1" s="1"/>
  <c r="H197" i="1"/>
  <c r="I197" i="1" s="1"/>
  <c r="H196" i="1"/>
  <c r="I196" i="1" s="1"/>
  <c r="H195" i="1"/>
  <c r="I195" i="1" s="1"/>
  <c r="H194" i="1"/>
  <c r="I194" i="1" s="1"/>
  <c r="H193" i="1"/>
  <c r="I193" i="1" s="1"/>
  <c r="H192" i="1"/>
  <c r="I192" i="1" s="1"/>
  <c r="H190" i="1"/>
  <c r="I190" i="1" s="1"/>
  <c r="H189" i="1"/>
  <c r="I189" i="1" s="1"/>
  <c r="H188" i="1"/>
  <c r="I188" i="1" s="1"/>
  <c r="H187" i="1"/>
  <c r="I187" i="1" s="1"/>
  <c r="H186" i="1"/>
  <c r="I186" i="1" s="1"/>
  <c r="H185" i="1"/>
  <c r="I185" i="1" s="1"/>
  <c r="H184" i="1"/>
  <c r="I184" i="1" s="1"/>
  <c r="H183" i="1"/>
  <c r="I183" i="1" s="1"/>
  <c r="H182" i="1"/>
  <c r="I182" i="1" s="1"/>
  <c r="H181" i="1"/>
  <c r="I181" i="1" s="1"/>
  <c r="H180" i="1"/>
  <c r="I180" i="1" s="1"/>
  <c r="H179" i="1"/>
  <c r="I179" i="1" s="1"/>
  <c r="H178" i="1"/>
  <c r="I178" i="1" s="1"/>
  <c r="H177" i="1"/>
  <c r="I177" i="1" s="1"/>
  <c r="H176" i="1"/>
  <c r="I176" i="1" s="1"/>
  <c r="H175" i="1"/>
  <c r="I175" i="1" s="1"/>
  <c r="H174" i="1"/>
  <c r="I174" i="1" s="1"/>
  <c r="H173" i="1"/>
  <c r="I173" i="1" s="1"/>
  <c r="H172" i="1"/>
  <c r="I172" i="1" s="1"/>
  <c r="H171" i="1"/>
  <c r="I171" i="1" s="1"/>
  <c r="H170" i="1"/>
  <c r="I170" i="1" s="1"/>
  <c r="H169" i="1"/>
  <c r="I169" i="1" s="1"/>
  <c r="H168" i="1"/>
  <c r="I168" i="1" s="1"/>
  <c r="H167" i="1"/>
  <c r="I167" i="1" s="1"/>
  <c r="H166" i="1"/>
  <c r="I166" i="1" s="1"/>
  <c r="H164" i="1"/>
  <c r="I164" i="1" s="1"/>
  <c r="H163" i="1"/>
  <c r="I163" i="1" s="1"/>
  <c r="H162" i="1"/>
  <c r="I162" i="1" s="1"/>
  <c r="H161" i="1"/>
  <c r="I161" i="1" s="1"/>
  <c r="H159" i="1"/>
  <c r="I159" i="1" s="1"/>
  <c r="H158" i="1"/>
  <c r="I158" i="1" s="1"/>
  <c r="H157" i="1"/>
  <c r="I157" i="1" s="1"/>
  <c r="H156" i="1"/>
  <c r="I156" i="1" s="1"/>
  <c r="H155" i="1"/>
  <c r="I155" i="1" s="1"/>
  <c r="H154" i="1"/>
  <c r="I154" i="1" s="1"/>
  <c r="H153" i="1"/>
  <c r="I153" i="1" s="1"/>
  <c r="H152" i="1"/>
  <c r="I152" i="1" s="1"/>
  <c r="H151" i="1"/>
  <c r="I151" i="1" s="1"/>
  <c r="H150" i="1"/>
  <c r="I150" i="1" s="1"/>
  <c r="H149" i="1"/>
  <c r="I149" i="1" s="1"/>
  <c r="H148" i="1"/>
  <c r="I148" i="1" s="1"/>
  <c r="H147" i="1"/>
  <c r="I147" i="1" s="1"/>
  <c r="H146" i="1"/>
  <c r="I146" i="1" s="1"/>
  <c r="H145" i="1"/>
  <c r="I145" i="1" s="1"/>
  <c r="H143" i="1"/>
  <c r="I143" i="1" s="1"/>
  <c r="H142" i="1"/>
  <c r="I142" i="1" s="1"/>
  <c r="H141" i="1"/>
  <c r="I141" i="1" s="1"/>
  <c r="H140" i="1"/>
  <c r="I140" i="1" s="1"/>
  <c r="H139" i="1"/>
  <c r="I139" i="1" s="1"/>
  <c r="H138" i="1"/>
  <c r="I138" i="1" s="1"/>
  <c r="H137" i="1"/>
  <c r="I137" i="1" s="1"/>
  <c r="H136" i="1"/>
  <c r="I136" i="1" s="1"/>
  <c r="H135" i="1"/>
  <c r="I135" i="1" s="1"/>
  <c r="H134" i="1"/>
  <c r="I134" i="1" s="1"/>
  <c r="H133" i="1"/>
  <c r="I133" i="1" s="1"/>
  <c r="H132" i="1"/>
  <c r="I132" i="1" s="1"/>
  <c r="H131" i="1"/>
  <c r="I131" i="1" s="1"/>
  <c r="H130" i="1"/>
  <c r="I130" i="1" s="1"/>
  <c r="H129" i="1"/>
  <c r="I129" i="1" s="1"/>
  <c r="H128" i="1"/>
  <c r="I128" i="1" s="1"/>
  <c r="H125" i="1"/>
  <c r="I125" i="1" s="1"/>
  <c r="H124" i="1"/>
  <c r="I124" i="1" s="1"/>
  <c r="H123" i="1"/>
  <c r="I123" i="1" s="1"/>
  <c r="H122" i="1"/>
  <c r="I122" i="1" s="1"/>
  <c r="H116" i="1"/>
  <c r="I116" i="1" s="1"/>
  <c r="H115" i="1"/>
  <c r="I115" i="1" s="1"/>
  <c r="H114" i="1"/>
  <c r="I114" i="1" s="1"/>
  <c r="H113" i="1"/>
  <c r="I113" i="1" s="1"/>
  <c r="H112" i="1"/>
  <c r="I112" i="1" s="1"/>
  <c r="H111" i="1"/>
  <c r="I111" i="1" s="1"/>
  <c r="H110" i="1"/>
  <c r="I110" i="1" s="1"/>
  <c r="H109" i="1"/>
  <c r="I109" i="1" s="1"/>
  <c r="H108" i="1"/>
  <c r="I108" i="1" s="1"/>
  <c r="H107" i="1"/>
  <c r="I107" i="1" s="1"/>
  <c r="H106" i="1"/>
  <c r="I106" i="1" s="1"/>
  <c r="H105" i="1"/>
  <c r="I105" i="1" s="1"/>
  <c r="H104" i="1"/>
  <c r="I104" i="1" s="1"/>
  <c r="H103" i="1"/>
  <c r="I103" i="1" s="1"/>
  <c r="H101" i="1"/>
  <c r="I101" i="1" s="1"/>
  <c r="H100" i="1"/>
  <c r="I100" i="1" s="1"/>
  <c r="H51" i="1"/>
  <c r="I51" i="1" s="1"/>
  <c r="H50" i="1"/>
  <c r="I50" i="1" s="1"/>
  <c r="H49" i="1"/>
  <c r="I49" i="1" s="1"/>
  <c r="H48" i="1"/>
  <c r="I48" i="1" s="1"/>
  <c r="H47" i="1"/>
  <c r="I47" i="1" s="1"/>
  <c r="H46" i="1"/>
  <c r="I46" i="1" s="1"/>
  <c r="H45" i="1"/>
  <c r="I45" i="1" s="1"/>
  <c r="H44" i="1"/>
  <c r="I44" i="1" s="1"/>
  <c r="H43" i="1"/>
  <c r="I43" i="1" s="1"/>
  <c r="H42" i="1"/>
  <c r="I42" i="1" s="1"/>
  <c r="H41" i="1"/>
  <c r="I41" i="1" s="1"/>
  <c r="H40" i="1"/>
  <c r="I40" i="1" s="1"/>
  <c r="H39" i="1"/>
  <c r="I39" i="1" s="1"/>
  <c r="H38" i="1"/>
  <c r="I38" i="1" s="1"/>
  <c r="H37" i="1"/>
  <c r="I37" i="1" s="1"/>
  <c r="H36" i="1"/>
  <c r="I36" i="1" s="1"/>
  <c r="H35" i="1"/>
  <c r="I35" i="1" s="1"/>
  <c r="H34" i="1"/>
  <c r="I34" i="1" s="1"/>
  <c r="H33" i="1"/>
  <c r="I33" i="1" s="1"/>
  <c r="H32" i="1"/>
  <c r="I32" i="1" s="1"/>
  <c r="H31" i="1"/>
  <c r="I31" i="1" s="1"/>
  <c r="H30" i="1"/>
  <c r="I30" i="1" s="1"/>
  <c r="H29" i="1"/>
  <c r="I29" i="1" s="1"/>
  <c r="H28" i="1"/>
  <c r="I28" i="1" s="1"/>
  <c r="H27" i="1"/>
  <c r="I27" i="1" s="1"/>
  <c r="H26" i="1"/>
  <c r="I26" i="1" s="1"/>
  <c r="H25" i="1"/>
  <c r="I25" i="1" s="1"/>
  <c r="H24" i="1"/>
  <c r="I24" i="1" s="1"/>
  <c r="H23" i="1"/>
  <c r="I23" i="1" s="1"/>
  <c r="H22" i="1"/>
  <c r="I22" i="1" s="1"/>
  <c r="H21" i="1"/>
  <c r="I21" i="1" s="1"/>
  <c r="H20" i="1"/>
  <c r="I20" i="1" s="1"/>
  <c r="H19" i="1"/>
  <c r="I19" i="1" s="1"/>
  <c r="H18" i="1"/>
  <c r="I18" i="1" s="1"/>
  <c r="H17" i="1"/>
  <c r="I17" i="1" s="1"/>
  <c r="H16" i="1"/>
  <c r="I16" i="1" s="1"/>
  <c r="I165" i="1" l="1"/>
  <c r="I372" i="1"/>
  <c r="I868" i="1"/>
  <c r="I766" i="1"/>
  <c r="I15" i="1"/>
  <c r="I260" i="1"/>
  <c r="I1026" i="1"/>
  <c r="I1133" i="1" l="1"/>
  <c r="I1136" i="1" s="1"/>
</calcChain>
</file>

<file path=xl/sharedStrings.xml><?xml version="1.0" encoding="utf-8"?>
<sst xmlns="http://schemas.openxmlformats.org/spreadsheetml/2006/main" count="3999" uniqueCount="1289">
  <si>
    <t>№ п/п</t>
  </si>
  <si>
    <t>Наименование работ</t>
  </si>
  <si>
    <t>Ед. 
изм.</t>
  </si>
  <si>
    <t>Кол-во</t>
  </si>
  <si>
    <t>Всего</t>
  </si>
  <si>
    <t>1</t>
  </si>
  <si>
    <t xml:space="preserve"> Наименование Этапа/ №</t>
  </si>
  <si>
    <t>по объекту "Мостовой переход через р. Обь в створе ул. Ипподромской в г. Новосибирске"</t>
  </si>
  <si>
    <t>Цена за 
единицу                работ</t>
  </si>
  <si>
    <t>Стоимость                материалов</t>
  </si>
  <si>
    <t>Стоимость                работ</t>
  </si>
  <si>
    <t>шт.</t>
  </si>
  <si>
    <t>м</t>
  </si>
  <si>
    <r>
      <t>м</t>
    </r>
    <r>
      <rPr>
        <vertAlign val="superscript"/>
        <sz val="12"/>
        <color theme="1"/>
        <rFont val="Times New Roman"/>
        <family val="1"/>
        <charset val="204"/>
      </rPr>
      <t>3</t>
    </r>
  </si>
  <si>
    <t>Земляные работы</t>
  </si>
  <si>
    <t>шт/кг</t>
  </si>
  <si>
    <t>шт/м3</t>
  </si>
  <si>
    <t>Сети дождевой канализации на участке ПК9-ПК15. Шифр 5-802-1-НК03</t>
  </si>
  <si>
    <t>1.       </t>
  </si>
  <si>
    <t>Укладка полипропиленовых труб с кольцевой жесткостью SN 8 кН/м2 DN/ID 200 мм ГОСТ Р 54475-2011 (в комплекте с уплотнительными кольцами)</t>
  </si>
  <si>
    <t>2.       </t>
  </si>
  <si>
    <t>Укладка полипропиленовых труб с кольцевой жесткостью SN 8 кН/м2 DN/OD 315 мм ГОСТ Р 54475-2011 (в комплекте с уплотнительными кольцами)</t>
  </si>
  <si>
    <t>3.       </t>
  </si>
  <si>
    <t>Укладка полипропиленовых труб с кольцевой жесткостью SN 8 кН/м2 DN/ID 300 мм ГОСТ Р 54475-2011 (в комплекте с уплотнительными кольцами)</t>
  </si>
  <si>
    <t>4.       </t>
  </si>
  <si>
    <t>Укладка полипропиленовых труб с кольцевой жесткостью SN 8 кН/м2 DN/ID 400 мм ГОСТ Р 54475-2011 (в комплекте с уплотнительными кольцами)</t>
  </si>
  <si>
    <t>5.       </t>
  </si>
  <si>
    <t>Укладка полипропиленовых труб с кольцевой жесткостью SN 8 кН/м2 DN/ID 500 мм ГОСТ Р 54475-2011 (в комплекте с уплотнительными кольцами)</t>
  </si>
  <si>
    <t>6.       </t>
  </si>
  <si>
    <t>Укладка стеклопластиковых труб с кольцевой жесткостью SN 10000 DN 600 мм ГОСТ Р ИСО 10467, в т.ч протаскивание в футляры</t>
  </si>
  <si>
    <t>м/м</t>
  </si>
  <si>
    <t>161,0/10</t>
  </si>
  <si>
    <t>7.       </t>
  </si>
  <si>
    <t>Укладка стеклопластиковых футляров с кольцевой жесткостью SN 10000 DN 1000 мм ГОСТ Р ИСО 10467</t>
  </si>
  <si>
    <t>м/шт.</t>
  </si>
  <si>
    <t>10,0/1</t>
  </si>
  <si>
    <t>8.       </t>
  </si>
  <si>
    <t>Укладка стеклопластиковых футляров с кольцевой жесткостью SN 10000 DN 1200 мм ГОСТ Р ИСО 10467</t>
  </si>
  <si>
    <t>9,0/1</t>
  </si>
  <si>
    <t>9.       </t>
  </si>
  <si>
    <t>Укладка футляров ПЭ100 SDR17 PN 1,0 ∅630х37,4 мм</t>
  </si>
  <si>
    <t>10.   </t>
  </si>
  <si>
    <t xml:space="preserve">Укладка труб ПЭ100 SDR 17 Ру=1,0 МПа ∅355х21,1 мм по ГОСТ 18599-2001, в т.ч протаскивание в футляры </t>
  </si>
  <si>
    <t>44,7/10</t>
  </si>
  <si>
    <t>11.   </t>
  </si>
  <si>
    <t xml:space="preserve">Укладка труб ПЭ100 SDR 17 Ру=1,0 МПа ∅250х14,8 мм по ГОСТ 18599-2001, в т.ч протаскивание в футляры </t>
  </si>
  <si>
    <t>9,1/7,3</t>
  </si>
  <si>
    <t>12.   </t>
  </si>
  <si>
    <t>Укладка футляров ПЭ100 SDR17 PN 1,0 ∅500х29,7 мм</t>
  </si>
  <si>
    <t>7,3/1</t>
  </si>
  <si>
    <t>13.   </t>
  </si>
  <si>
    <t>Укладка труб ПЭ100 SDR 17 Ру=1,0 МПа ∅500х29,7 мм по ГОСТ 18599-2001</t>
  </si>
  <si>
    <t>14.   </t>
  </si>
  <si>
    <t>Укладка футляров ПЭ100 SDR17 PN 1,0 ∅900х53,3 мм</t>
  </si>
  <si>
    <t>27,0/1</t>
  </si>
  <si>
    <t>15.   </t>
  </si>
  <si>
    <t xml:space="preserve">Укладка труб ПЭ100 SDR 17 Ру=1,0 МПа ∅710х42,1 мм по ГОСТ 18599-2001, в т.ч протаскивание в футляры </t>
  </si>
  <si>
    <t>13,4/9</t>
  </si>
  <si>
    <t>16.   </t>
  </si>
  <si>
    <t>Установка манжеты герметизирующей MG 355х630</t>
  </si>
  <si>
    <t>17.   </t>
  </si>
  <si>
    <t>Установка манжеты герметизирующей MG 250х500</t>
  </si>
  <si>
    <t>18.   </t>
  </si>
  <si>
    <t>Установка манжеты герметизирующей MG 710х1200</t>
  </si>
  <si>
    <t>19.   </t>
  </si>
  <si>
    <t>Установка манжеты герметизирующей MG 600х1000</t>
  </si>
  <si>
    <t>20.   </t>
  </si>
  <si>
    <t xml:space="preserve">Монтаж опорно-центрирующих колец (ОЦК) для труб D=355 мм из сегментов АЕ2 высотой ребра 36 мм </t>
  </si>
  <si>
    <t>компл./шт</t>
  </si>
  <si>
    <t>21.   </t>
  </si>
  <si>
    <t xml:space="preserve">Монтаж опорно-центрирующих колец (ОЦК) для труб D=250 мм из сегментов АЕ2 высотой ребра 36 мм </t>
  </si>
  <si>
    <t>7,3/9</t>
  </si>
  <si>
    <t>22.   </t>
  </si>
  <si>
    <t xml:space="preserve">Монтаж опорно- центрирующих колец (ОЦК) D=600 мм из сегментов MC высотой ребра 36 мм </t>
  </si>
  <si>
    <t>33/198</t>
  </si>
  <si>
    <t>23.   </t>
  </si>
  <si>
    <t xml:space="preserve">Монтаж опорно- центрирующих колец (ОЦК) D=700 мм из сегментов MC высотой ребра 36 мм </t>
  </si>
  <si>
    <t>24.   </t>
  </si>
  <si>
    <t xml:space="preserve">Монтаж противоскользящей ленты (для ОЦК) AG-100x2-1,5; рулон 25 м </t>
  </si>
  <si>
    <t>рулон</t>
  </si>
  <si>
    <t>25.   </t>
  </si>
  <si>
    <t>Монтаж втулок защитных на двух уплотнительных кольцах  для прохода ПП труб DN/ID 200 мм сквозь стену ж/б колодца</t>
  </si>
  <si>
    <t>26.   </t>
  </si>
  <si>
    <t>Монтаж втулок защитных на двух уплотнительных кольцах для прохода ПП труб DN/OD 315 мм сквозь стену ж/б колодца</t>
  </si>
  <si>
    <t>27.   </t>
  </si>
  <si>
    <t>Монтаж втулок защитных на двух уплотнительных кольцах для прохода ПП труб DN/ID 300 мм сквозь стену ж/б колодца</t>
  </si>
  <si>
    <t>28.   </t>
  </si>
  <si>
    <t>Монтаж втулок защитных на двух уплотнительных кольцах для прохода ПП труб DN/ID 400 мм сквозь стену ж/б колодца</t>
  </si>
  <si>
    <t>29.   </t>
  </si>
  <si>
    <t>Монтаж втулок защитных на двух уплотнительных кольцах для прохода ПП труб DN/ID 500 мм сквозь стену ж/б колодца</t>
  </si>
  <si>
    <t>30.   </t>
  </si>
  <si>
    <t>Монтаж муфт проходных для прохода стеклопластиковых труб Ø600 мм сквозь стену ж/б колодца</t>
  </si>
  <si>
    <t>31.   </t>
  </si>
  <si>
    <t>Монтаж муфт защитных для прохода ПЭ труб ∅250 мм через стенку ж/б колодца</t>
  </si>
  <si>
    <t>32.   </t>
  </si>
  <si>
    <t>Монтаж муфт защитных для прохода ПЭ труб ∅355 мм через стенку ж/б колодца</t>
  </si>
  <si>
    <t>33.   </t>
  </si>
  <si>
    <t>Монтаж муфт защитных для прохода ПЭ труб ∅500 мм через стенку ж/б колодца</t>
  </si>
  <si>
    <t>34.   </t>
  </si>
  <si>
    <t>Монтаж муфт защитных для прохода ПЭ труб ∅710 мм через стенку ж/б колодца</t>
  </si>
  <si>
    <t>35.   </t>
  </si>
  <si>
    <t>Пробивка отверстий в ж.б. колодцах</t>
  </si>
  <si>
    <t>197/7,88</t>
  </si>
  <si>
    <t>36.   </t>
  </si>
  <si>
    <t>Заделка пескобетоном М300 пространства между втулками/муфтами и колодцами</t>
  </si>
  <si>
    <t>шт/м3/т</t>
  </si>
  <si>
    <t>197/2,96/7,1</t>
  </si>
  <si>
    <t>Сооружения</t>
  </si>
  <si>
    <t>Устройство колодцев на сбросах с опор с отстойной частью 0,7 м из сборного ж.б. Д=1,0 м в сухом грунте, в том числе:</t>
  </si>
  <si>
    <t>- кольцо стеновое КС 10.9</t>
  </si>
  <si>
    <t>- кольцо стеновое КС 10.6</t>
  </si>
  <si>
    <t>- кольцо опорное КО-6</t>
  </si>
  <si>
    <t>- кольцо доборное КС 7.3</t>
  </si>
  <si>
    <t>- плита перекрытия ПП 10-1</t>
  </si>
  <si>
    <t>- плита днища ПН 10</t>
  </si>
  <si>
    <t>- стремянка (марка С1-06)</t>
  </si>
  <si>
    <t xml:space="preserve">- обойма из пескобетона М300 </t>
  </si>
  <si>
    <t>- стальные соединительные элементы, в т. ч. МС-2 – 232 шт., МС-6 – 116 шт.</t>
  </si>
  <si>
    <t>29/24,945</t>
  </si>
  <si>
    <t>58/13,92</t>
  </si>
  <si>
    <t>29/4,64</t>
  </si>
  <si>
    <t>29/0,58</t>
  </si>
  <si>
    <t>1/0,05</t>
  </si>
  <si>
    <t>29/2,9</t>
  </si>
  <si>
    <t>29/751,1</t>
  </si>
  <si>
    <t>29/20,3</t>
  </si>
  <si>
    <t>348/644,96</t>
  </si>
  <si>
    <r>
      <t>шт/м</t>
    </r>
    <r>
      <rPr>
        <vertAlign val="superscript"/>
        <sz val="12"/>
        <color theme="1"/>
        <rFont val="Times New Roman"/>
        <family val="1"/>
        <charset val="204"/>
      </rPr>
      <t>3</t>
    </r>
  </si>
  <si>
    <t>Устройство колодцев канализационных из сборных ж/б элементов Д=1,0 м в сухом грунте, в том числе:</t>
  </si>
  <si>
    <t>28/31,01</t>
  </si>
  <si>
    <t>51/12,24</t>
  </si>
  <si>
    <t>28/4,48</t>
  </si>
  <si>
    <t>49/0,98</t>
  </si>
  <si>
    <t>28/2,80</t>
  </si>
  <si>
    <t>- стремянка (марка С1-04, С1-05, С1-06, С1-07, С1-08)</t>
  </si>
  <si>
    <t>28/677,7</t>
  </si>
  <si>
    <t>- устройство лотка в колодце</t>
  </si>
  <si>
    <t>28/7,71</t>
  </si>
  <si>
    <t>- обойма из пескобетона М300</t>
  </si>
  <si>
    <t>28/19,6</t>
  </si>
  <si>
    <t>- стальные соединительные элементы в т. ч. МС-2 – 208 шт., МС-6 – 112 шт.</t>
  </si>
  <si>
    <t>320/591,04</t>
  </si>
  <si>
    <t>-цементно-песчаный раствор М100 для железнения поверхности лотка</t>
  </si>
  <si>
    <t>28/0,252</t>
  </si>
  <si>
    <t>Устройство колодцев канализационных из сборных ж/б элементов Д=1,5 м в мокрых грунтах, в том числе:</t>
  </si>
  <si>
    <t>17/58,72</t>
  </si>
  <si>
    <t>- кольцо стеновое КС 15.9</t>
  </si>
  <si>
    <t>64/25,6</t>
  </si>
  <si>
    <t>- кольцо стеновое КС 15.6</t>
  </si>
  <si>
    <t>11/3,3</t>
  </si>
  <si>
    <t>33/0,66</t>
  </si>
  <si>
    <t>- плита перекрытия 1ПП 15</t>
  </si>
  <si>
    <t>32/8,96</t>
  </si>
  <si>
    <t>- плита днища ПН 15</t>
  </si>
  <si>
    <t>17/6,46</t>
  </si>
  <si>
    <t>17/13,74</t>
  </si>
  <si>
    <t>- стремянка (марка С1-04, С1-07, С1-08, С1-10, С1-11, С1-12)</t>
  </si>
  <si>
    <t>17/710,2</t>
  </si>
  <si>
    <t>17/13,88</t>
  </si>
  <si>
    <t>352/673,68</t>
  </si>
  <si>
    <t>- гидроизоляция колодца горячим битумом за 2 раза</t>
  </si>
  <si>
    <t>398,37/4,09/ 1,51</t>
  </si>
  <si>
    <t>17/0,272</t>
  </si>
  <si>
    <r>
      <t>шт/м</t>
    </r>
    <r>
      <rPr>
        <vertAlign val="superscript"/>
        <sz val="12"/>
        <color theme="1"/>
        <rFont val="Times New Roman"/>
        <family val="1"/>
        <charset val="204"/>
      </rPr>
      <t>3</t>
    </r>
    <r>
      <rPr>
        <sz val="12"/>
        <color theme="1"/>
        <rFont val="Times New Roman"/>
        <family val="1"/>
        <charset val="204"/>
      </rPr>
      <t>бет</t>
    </r>
  </si>
  <si>
    <r>
      <t>м</t>
    </r>
    <r>
      <rPr>
        <vertAlign val="superscript"/>
        <sz val="12"/>
        <color theme="1"/>
        <rFont val="Times New Roman"/>
        <family val="1"/>
        <charset val="204"/>
      </rPr>
      <t>2</t>
    </r>
    <r>
      <rPr>
        <sz val="12"/>
        <color theme="1"/>
        <rFont val="Times New Roman"/>
        <family val="1"/>
        <charset val="204"/>
      </rPr>
      <t>/м</t>
    </r>
    <r>
      <rPr>
        <vertAlign val="superscript"/>
        <sz val="12"/>
        <color theme="1"/>
        <rFont val="Times New Roman"/>
        <family val="1"/>
        <charset val="204"/>
      </rPr>
      <t>3</t>
    </r>
    <r>
      <rPr>
        <sz val="12"/>
        <color theme="1"/>
        <rFont val="Times New Roman"/>
        <family val="1"/>
        <charset val="204"/>
      </rPr>
      <t>/т</t>
    </r>
  </si>
  <si>
    <t>Устройство колодцев канализационных из сборных ж/б элементов Д=1,5 в мокрых грунтах в проезжей части, в том числе:</t>
  </si>
  <si>
    <t>2/8,33</t>
  </si>
  <si>
    <t>8/3,2</t>
  </si>
  <si>
    <t>2/0,6</t>
  </si>
  <si>
    <t>2/0,1</t>
  </si>
  <si>
    <t>- опорная плита ОП-1к</t>
  </si>
  <si>
    <t>2/0,84</t>
  </si>
  <si>
    <t>4/1,12</t>
  </si>
  <si>
    <t>2/0,76</t>
  </si>
  <si>
    <t>2/1,71</t>
  </si>
  <si>
    <t>- стремянка (марка С1-12)</t>
  </si>
  <si>
    <t>2/90,8</t>
  </si>
  <si>
    <t>2/1,4</t>
  </si>
  <si>
    <t>- стальные соединительные элементы, в т. ч. МС-3 – 24 шт., МС-7 – 24 шт.</t>
  </si>
  <si>
    <t>48/92,16</t>
  </si>
  <si>
    <t>49,33/0,51/0,19</t>
  </si>
  <si>
    <t>- установка прокладок резиновых пористых уплотняющих ПРП-40, L=2,2 м</t>
  </si>
  <si>
    <t>8/7,04</t>
  </si>
  <si>
    <t>2/0,032</t>
  </si>
  <si>
    <t xml:space="preserve">Установка люка Л (А15)-К.1-60 </t>
  </si>
  <si>
    <t>шт./т</t>
  </si>
  <si>
    <t>74/4,44</t>
  </si>
  <si>
    <t xml:space="preserve">Установка люка ТМ (Д400)-К.1-60 </t>
  </si>
  <si>
    <t>2/0,28</t>
  </si>
  <si>
    <t>Шурфовка существующих коммуникаций с обратной засыпкой вынутым грунтом 1 группы</t>
  </si>
  <si>
    <t>Разработка мокрого грунта 1 группы траншеи прямоугольного сечения вблизи коммуникаций вручную с погрузкой на автомобили и отвозкой</t>
  </si>
  <si>
    <t>Разработка мокрого грунта 1 группы траншеи прямоугольного сечения вблизи коммуникаций вручную в отвал</t>
  </si>
  <si>
    <t>Разработка сухого грунта 1 группы траншеи прямоугольного сечения вблизи коммуникаций вручную с погрузкой на автомобили и отвозкой</t>
  </si>
  <si>
    <t>Разработка сухого грунта 1 группы траншеи прямоугольного сечения вблизи коммуникаций вручную в отвал</t>
  </si>
  <si>
    <t>Добор мокрого грунта 1 группы траншеи прямоугольного сечения с погрузкой на автомобили и отвозкой</t>
  </si>
  <si>
    <t>Добор мокрого грунта 1 группы траншеи прямоугольного сечения в отвал</t>
  </si>
  <si>
    <t>Добор сухого грунта 1 группы траншеи прямоугольного сечения в отвал</t>
  </si>
  <si>
    <t>Водоотлив из траншеи</t>
  </si>
  <si>
    <t>маш-ч</t>
  </si>
  <si>
    <t>Крепление стен траншеи глубиной до 3,5 м деревянными инвентарными щитами при разработке грунта в траншеи в сухих грунтах</t>
  </si>
  <si>
    <t>Крепление стенок траншей глубиной от 4,5 до 5,0 м траншейными инвентарными щитами, с обвязкой и распорками в мокрых грунтах, в том числе:</t>
  </si>
  <si>
    <t>- шнековое бурение стальной трубы Д=219х12 мм с шагом 2 м на глубину 10 м с пятикратной оборачиваемостью</t>
  </si>
  <si>
    <t>- обвязка труб из двутавра №30 по середине траншеи с двух сторон</t>
  </si>
  <si>
    <t>- устройство распоров из труб Д=219х12 мм через 6 м на ширину траншеи</t>
  </si>
  <si>
    <t>- извлечение стальных труб, разборка обвязки с распорами</t>
  </si>
  <si>
    <t>шт./м/т</t>
  </si>
  <si>
    <t>т/м</t>
  </si>
  <si>
    <t>т</t>
  </si>
  <si>
    <t>112/1120/68,6</t>
  </si>
  <si>
    <t>8,2/224</t>
  </si>
  <si>
    <t>1,9/31,35</t>
  </si>
  <si>
    <t>Устройство песчаного основания под трубы слоем 0,20 м</t>
  </si>
  <si>
    <t>Устройство щебеночного основания под колодцы слоем 0,1 м</t>
  </si>
  <si>
    <t>Присыпка труб песком вручную слоем 0,3 м выше верха трубы с уплотнением вручную</t>
  </si>
  <si>
    <t>Обратная засыпка траншеи местным грунтом бульдозером 59 кВт с уплотнением пневмотрамбовками</t>
  </si>
  <si>
    <r>
      <t>Разработка мокрого грунта 1 группы траншеи прямоугольного сечения экскаватором обратная лопата емк. ковша 0,65 м</t>
    </r>
    <r>
      <rPr>
        <vertAlign val="superscript"/>
        <sz val="12"/>
        <color theme="1"/>
        <rFont val="Times New Roman"/>
        <family val="1"/>
        <charset val="204"/>
      </rPr>
      <t>3</t>
    </r>
    <r>
      <rPr>
        <sz val="12"/>
        <color theme="1"/>
        <rFont val="Times New Roman"/>
        <family val="1"/>
        <charset val="204"/>
      </rPr>
      <t xml:space="preserve"> с погрузкой на автомобили и отвозкой</t>
    </r>
  </si>
  <si>
    <r>
      <t>Разработка мокрого грунта 1 группы траншеи прямоугольного сечения экскаватором обратная лопата емк. ковша 0,65 м</t>
    </r>
    <r>
      <rPr>
        <vertAlign val="superscript"/>
        <sz val="12"/>
        <color theme="1"/>
        <rFont val="Times New Roman"/>
        <family val="1"/>
        <charset val="204"/>
      </rPr>
      <t>3</t>
    </r>
    <r>
      <rPr>
        <sz val="12"/>
        <color theme="1"/>
        <rFont val="Times New Roman"/>
        <family val="1"/>
        <charset val="204"/>
      </rPr>
      <t xml:space="preserve"> в отвал</t>
    </r>
  </si>
  <si>
    <r>
      <t>Разработка сухого грунта 1 группы траншеи прямоугольного сечения экскаватором обратная лопата емк. ковша 0,65 м</t>
    </r>
    <r>
      <rPr>
        <vertAlign val="superscript"/>
        <sz val="12"/>
        <color theme="1"/>
        <rFont val="Times New Roman"/>
        <family val="1"/>
        <charset val="204"/>
      </rPr>
      <t>3</t>
    </r>
    <r>
      <rPr>
        <sz val="12"/>
        <color theme="1"/>
        <rFont val="Times New Roman"/>
        <family val="1"/>
        <charset val="204"/>
      </rPr>
      <t xml:space="preserve"> с погрузкой на автомобили и отвозкой</t>
    </r>
  </si>
  <si>
    <r>
      <t>Разработка сухого грунта 1 группы траншеи прямоугольного сечения экскаватором обратная лопата емк. ковша 0,65 м</t>
    </r>
    <r>
      <rPr>
        <vertAlign val="superscript"/>
        <sz val="12"/>
        <color theme="1"/>
        <rFont val="Times New Roman"/>
        <family val="1"/>
        <charset val="204"/>
      </rPr>
      <t>3</t>
    </r>
    <r>
      <rPr>
        <sz val="12"/>
        <color theme="1"/>
        <rFont val="Times New Roman"/>
        <family val="1"/>
        <charset val="204"/>
      </rPr>
      <t xml:space="preserve"> в отвал</t>
    </r>
  </si>
  <si>
    <r>
      <t>м</t>
    </r>
    <r>
      <rPr>
        <vertAlign val="superscript"/>
        <sz val="12"/>
        <color theme="1"/>
        <rFont val="Times New Roman"/>
        <family val="1"/>
        <charset val="204"/>
      </rPr>
      <t>2</t>
    </r>
  </si>
  <si>
    <t>Бурошнековое бурение</t>
  </si>
  <si>
    <t>Участок сети К6-37 – К6-38</t>
  </si>
  <si>
    <t>1/114,8</t>
  </si>
  <si>
    <t>1/16,8</t>
  </si>
  <si>
    <t>1/41,4</t>
  </si>
  <si>
    <t>1/5,4</t>
  </si>
  <si>
    <t>Водоотлив из котлованов</t>
  </si>
  <si>
    <t>Монтаж комплекса установки для бурошнекового бурения</t>
  </si>
  <si>
    <t>Переход/м</t>
  </si>
  <si>
    <t>28,8/27</t>
  </si>
  <si>
    <t>Установка манжеты герметизирующей MG 500х900</t>
  </si>
  <si>
    <t xml:space="preserve">Монтаж опорно-центрирующих колец (ОЦК) D=500 мм из сегментов MC высотой ребра 36 мм </t>
  </si>
  <si>
    <t>компл./шт.</t>
  </si>
  <si>
    <t>27/135</t>
  </si>
  <si>
    <t xml:space="preserve">Монтаж противоскользящей ленты (для ОЦК) AG-100x2-1,5; рулон 25 м  </t>
  </si>
  <si>
    <t>Демонтаж комплекса установки для бурошнекового бурения после прокладки трубопровода</t>
  </si>
  <si>
    <t>Засыпка местным грунтом рабочих и приемных котлованов бульдозером 59 кВт с уплотнением пневмотрамбовками</t>
  </si>
  <si>
    <t>Вибропогружение шпунта Ларсен 4 длиной 8 метров (шпунт с 5-ти кратной оборачиваемостью) с последующим извлечением на глубину 7,2 м в грунт 1 группы для крепления двух торцевых стенок рабочих котлованов при разработке грунта в котловане в мокрых грунтах</t>
  </si>
  <si>
    <t>Устройство крепления шпунтового ряда</t>
  </si>
  <si>
    <t>Крепление стенок котлованов глубиной 3,2 м деревянными инвентарными щитами при разработке грунта в котловане в сухих грунтах</t>
  </si>
  <si>
    <t>Приложение №1 к Техническому заданию</t>
  </si>
  <si>
    <t xml:space="preserve">Укладка труб ПЭ100 SDR 17 Ру=1,0 МПа ∅500х29,7 мм по ГОСТ 18599-2001, в т.ч протаскивание в футляры </t>
  </si>
  <si>
    <r>
      <t>Разработка сухого грунта 1 группы рабочего котлована прямоугольного сечения размерами 7х4х4,7 м экскаватором обратная лопата емк. ковша 0,65 м</t>
    </r>
    <r>
      <rPr>
        <vertAlign val="superscript"/>
        <sz val="12"/>
        <color theme="1"/>
        <rFont val="Times New Roman"/>
        <family val="1"/>
        <charset val="204"/>
      </rPr>
      <t>3</t>
    </r>
    <r>
      <rPr>
        <sz val="12"/>
        <color theme="1"/>
        <rFont val="Times New Roman"/>
        <family val="1"/>
        <charset val="204"/>
      </rPr>
      <t xml:space="preserve"> в отвал</t>
    </r>
  </si>
  <si>
    <r>
      <t>шт./м</t>
    </r>
    <r>
      <rPr>
        <vertAlign val="superscript"/>
        <sz val="12"/>
        <color theme="1"/>
        <rFont val="Times New Roman"/>
        <family val="1"/>
        <charset val="204"/>
      </rPr>
      <t>3</t>
    </r>
  </si>
  <si>
    <r>
      <t>Разработка мокрого грунта 1 группы рабочего котлована прямоугольного сечения размерами 7х4х4,7 м экскаватором обратная лопата емк. ковша 0,65 м</t>
    </r>
    <r>
      <rPr>
        <vertAlign val="superscript"/>
        <sz val="12"/>
        <color theme="1"/>
        <rFont val="Times New Roman"/>
        <family val="1"/>
        <charset val="204"/>
      </rPr>
      <t>3</t>
    </r>
    <r>
      <rPr>
        <sz val="12"/>
        <color theme="1"/>
        <rFont val="Times New Roman"/>
        <family val="1"/>
        <charset val="204"/>
      </rPr>
      <t xml:space="preserve"> в отвал</t>
    </r>
  </si>
  <si>
    <r>
      <t>Разработка сухого грунта 1 группы приемного котлована прямоугольного сечения размерами 3х3х5,2 м экскаватором обратная лопата емк. ковша 0,65 м</t>
    </r>
    <r>
      <rPr>
        <vertAlign val="superscript"/>
        <sz val="12"/>
        <color theme="1"/>
        <rFont val="Times New Roman"/>
        <family val="1"/>
        <charset val="204"/>
      </rPr>
      <t>3</t>
    </r>
    <r>
      <rPr>
        <sz val="12"/>
        <color theme="1"/>
        <rFont val="Times New Roman"/>
        <family val="1"/>
        <charset val="204"/>
      </rPr>
      <t xml:space="preserve"> в отвал</t>
    </r>
  </si>
  <si>
    <r>
      <t>Разработка мокрого грунта 1 группы приемного котлована прямоугольного сечения размерами 3х3х5,2 м экскаватором обратная лопата емк. ковша 0,65 м</t>
    </r>
    <r>
      <rPr>
        <vertAlign val="superscript"/>
        <sz val="12"/>
        <color theme="1"/>
        <rFont val="Times New Roman"/>
        <family val="1"/>
        <charset val="204"/>
      </rPr>
      <t>3</t>
    </r>
    <r>
      <rPr>
        <sz val="12"/>
        <color theme="1"/>
        <rFont val="Times New Roman"/>
        <family val="1"/>
        <charset val="204"/>
      </rPr>
      <t xml:space="preserve"> в отвал</t>
    </r>
  </si>
  <si>
    <t>Устройство перехода в грунтах 1 группы установками для бурошнекового бурения для протаскивания футляра ПЭ 100S DR17 PN 1,0 ∅900х53,3 (с помощью бентонитового загустителя 1231 кг, эмульсии для сгущения смеси 68 кг в готовом виде)</t>
  </si>
  <si>
    <t>1/27</t>
  </si>
  <si>
    <t>Участок сети К6-131 –  К6-130а</t>
  </si>
  <si>
    <r>
      <t>Разработка мокрого грунта 1 группы рабочего котлована прямоугольного сечения размерами 7х4х5,6 м экскаватором обратная лопата емк. ковша 0,65 м</t>
    </r>
    <r>
      <rPr>
        <vertAlign val="superscript"/>
        <sz val="12"/>
        <color theme="1"/>
        <rFont val="Times New Roman"/>
        <family val="1"/>
        <charset val="204"/>
      </rPr>
      <t>3</t>
    </r>
    <r>
      <rPr>
        <sz val="12"/>
        <color theme="1"/>
        <rFont val="Times New Roman"/>
        <family val="1"/>
        <charset val="204"/>
      </rPr>
      <t xml:space="preserve"> с погрузкой на автомобили и отвозкой</t>
    </r>
  </si>
  <si>
    <t>1/120,6</t>
  </si>
  <si>
    <r>
      <t>Разработка сухого грунта 1 группы рабочего котлована прямоугольного сечения размерами 7х4х5,6 м экскаватором обратная лопата емк. ковша 0,65 м</t>
    </r>
    <r>
      <rPr>
        <vertAlign val="superscript"/>
        <sz val="12"/>
        <color theme="1"/>
        <rFont val="Times New Roman"/>
        <family val="1"/>
        <charset val="204"/>
      </rPr>
      <t>3</t>
    </r>
    <r>
      <rPr>
        <sz val="12"/>
        <color theme="1"/>
        <rFont val="Times New Roman"/>
        <family val="1"/>
        <charset val="204"/>
      </rPr>
      <t xml:space="preserve"> с погрузкой на автомобили и отвозкой</t>
    </r>
  </si>
  <si>
    <t>1/36,2</t>
  </si>
  <si>
    <r>
      <t>Разработка мокрого грунта 1 группы приемного котлована прямоугольного сечения размерами 3х3х5,5 м экскаватором обратная лопата емк. ковша 0,65 м</t>
    </r>
    <r>
      <rPr>
        <vertAlign val="superscript"/>
        <sz val="12"/>
        <color theme="1"/>
        <rFont val="Times New Roman"/>
        <family val="1"/>
        <charset val="204"/>
      </rPr>
      <t>3</t>
    </r>
    <r>
      <rPr>
        <sz val="12"/>
        <color theme="1"/>
        <rFont val="Times New Roman"/>
        <family val="1"/>
        <charset val="204"/>
      </rPr>
      <t xml:space="preserve"> с погрузкой на автомобили и отвозкой</t>
    </r>
  </si>
  <si>
    <r>
      <t>Разработка сухого грунта 1 группы приемного котлована прямоугольного сечения размерами 3х3х5,5 м экскаватором обратная лопата емк. ковша 0,65 м</t>
    </r>
    <r>
      <rPr>
        <vertAlign val="superscript"/>
        <sz val="12"/>
        <color theme="1"/>
        <rFont val="Times New Roman"/>
        <family val="1"/>
        <charset val="204"/>
      </rPr>
      <t>3</t>
    </r>
    <r>
      <rPr>
        <sz val="12"/>
        <color theme="1"/>
        <rFont val="Times New Roman"/>
        <family val="1"/>
        <charset val="204"/>
      </rPr>
      <t xml:space="preserve"> в отвал</t>
    </r>
  </si>
  <si>
    <t>1/31,5</t>
  </si>
  <si>
    <t>Устройство перехода в грунтах 1 группы установками для бурошнекового бурения для протаскивания стальной обсадной трубы 820х10 мм по ГОСТ 10704-91 (с помощью бентонитового загустителя 1231 кг, эмульсии для сгущения смеси 68 кг в готовом виде)</t>
  </si>
  <si>
    <t>1/23,2</t>
  </si>
  <si>
    <t>Протаскивание в обсадную трубу стеклопластиковых труб с кольцевой жесткостью SN 10000 DN 600 мм</t>
  </si>
  <si>
    <t>Заполнение межтрубного пространства цементно-песчаным раствором М25</t>
  </si>
  <si>
    <t>Монтаж противоскользящей ленты (для ОЦК) AG-100x2-1,5; рулон 25 м</t>
  </si>
  <si>
    <t>Засыпка местным грунтом приемного котлована до проектной отметки бульдозером 59 кВт с уплотнением пневмотрамбовками</t>
  </si>
  <si>
    <t>Засыпка песком рабочего котлована до проектной отметки бульдозером 59 кВт с уплотнением пневмотрамбовками</t>
  </si>
  <si>
    <t>Вибропогружение шпунта Ларсен 4 длиной 12 метров (шпунт с 5-ти кратной оборачиваемостью) с последующим извлечением на глубину 11,4 м в грунт 1 группы для крепления двух торцевых стенок рабочих котлованов при разработке грунта в котловане в мокрых грунтах</t>
  </si>
  <si>
    <t>1/18</t>
  </si>
  <si>
    <t>Реконструкция колодцев К6-131 до проектных отметок</t>
  </si>
  <si>
    <t>Демонтаж люка ТМ(Д400)-Д.1-60 с последующим монтажом</t>
  </si>
  <si>
    <t>шт/т</t>
  </si>
  <si>
    <t>1/0,14</t>
  </si>
  <si>
    <t>Демонтаж опорной плиты ОП-1к с последующим монтажом</t>
  </si>
  <si>
    <t>1/0,42</t>
  </si>
  <si>
    <t>Демонтаж кольца стенового КС 7.3 с последующим использованием на Объекте</t>
  </si>
  <si>
    <t>Демонтаж стальных соединительных элементов МС-1 с возвратом Подрядчику</t>
  </si>
  <si>
    <t>4/7,76</t>
  </si>
  <si>
    <t>шт/м³ бет.</t>
  </si>
  <si>
    <t xml:space="preserve"> Разбивка оси прокладки дождевой канализации</t>
  </si>
  <si>
    <t xml:space="preserve"> Шурфовка грунта II группы вблизи существующих коммуникаций глубиной до 1,5 м с обратной засыпкой</t>
  </si>
  <si>
    <r>
      <t xml:space="preserve"> Разработка сухого грунта II группы в траншеях с креплениями с погрузкой на а/с экскаватором "драглайн" или "обратная лопата" с ковшом вместимостью 0,65 м</t>
    </r>
    <r>
      <rPr>
        <vertAlign val="superscript"/>
        <sz val="12"/>
        <color theme="1"/>
        <rFont val="Times New Roman"/>
        <family val="1"/>
        <charset val="204"/>
      </rPr>
      <t>3</t>
    </r>
    <r>
      <rPr>
        <sz val="12"/>
        <color theme="1"/>
        <rFont val="Times New Roman"/>
        <family val="1"/>
        <charset val="204"/>
      </rPr>
      <t>, в отвал</t>
    </r>
  </si>
  <si>
    <r>
      <t xml:space="preserve"> Разработка мокрого грунта II группы в траншеях с креплениями с погрузкой на а/с экскаватором "драглайн" или "обратная лопата" с ковшом вместимостью 0,65 м</t>
    </r>
    <r>
      <rPr>
        <vertAlign val="superscript"/>
        <sz val="12"/>
        <color theme="1"/>
        <rFont val="Times New Roman"/>
        <family val="1"/>
        <charset val="204"/>
      </rPr>
      <t>3</t>
    </r>
    <r>
      <rPr>
        <sz val="12"/>
        <color theme="1"/>
        <rFont val="Times New Roman"/>
        <family val="1"/>
        <charset val="204"/>
      </rPr>
      <t>, с отвозкой на расстояние до 20 км</t>
    </r>
  </si>
  <si>
    <r>
      <t>м</t>
    </r>
    <r>
      <rPr>
        <vertAlign val="superscript"/>
        <sz val="12"/>
        <color theme="1"/>
        <rFont val="Times New Roman"/>
        <family val="1"/>
        <charset val="204"/>
      </rPr>
      <t>3</t>
    </r>
    <r>
      <rPr>
        <sz val="12"/>
        <color theme="1"/>
        <rFont val="Times New Roman"/>
        <family val="1"/>
        <charset val="204"/>
      </rPr>
      <t>/т</t>
    </r>
  </si>
  <si>
    <t>93/167,3</t>
  </si>
  <si>
    <r>
      <t xml:space="preserve"> Разработка мокрого грунта II группы в траншеях с креплениями с погрузкой на а/с экскаватором "драглайн" или "обратная лопата" с ковшом вместимостью 0,65 м</t>
    </r>
    <r>
      <rPr>
        <vertAlign val="superscript"/>
        <sz val="12"/>
        <color theme="1"/>
        <rFont val="Times New Roman"/>
        <family val="1"/>
        <charset val="204"/>
      </rPr>
      <t>3</t>
    </r>
    <r>
      <rPr>
        <sz val="12"/>
        <color theme="1"/>
        <rFont val="Times New Roman"/>
        <family val="1"/>
        <charset val="204"/>
      </rPr>
      <t>, в отвал</t>
    </r>
  </si>
  <si>
    <r>
      <t xml:space="preserve"> Разработка сухого грунта II группы в котлованах с креплениями с погрузкой на а/с экскаватором "драглайн" или "обратная лопата" с ковшом вместимостью 0,65 м</t>
    </r>
    <r>
      <rPr>
        <vertAlign val="superscript"/>
        <sz val="12"/>
        <color theme="1"/>
        <rFont val="Times New Roman"/>
        <family val="1"/>
        <charset val="204"/>
      </rPr>
      <t>3</t>
    </r>
    <r>
      <rPr>
        <sz val="12"/>
        <color theme="1"/>
        <rFont val="Times New Roman"/>
        <family val="1"/>
        <charset val="204"/>
      </rPr>
      <t>, с отвозкой на расстояние до 20 км</t>
    </r>
  </si>
  <si>
    <t>38/69,0</t>
  </si>
  <si>
    <r>
      <t xml:space="preserve"> Разработка мокрого грунта II группы в котлованах с креплениями с погрузкой на а/с экскаватором "драглайн" или "обратная лопата" с ковшом вместимостью 0,65 м</t>
    </r>
    <r>
      <rPr>
        <vertAlign val="superscript"/>
        <sz val="12"/>
        <color theme="1"/>
        <rFont val="Times New Roman"/>
        <family val="1"/>
        <charset val="204"/>
      </rPr>
      <t>3</t>
    </r>
    <r>
      <rPr>
        <sz val="12"/>
        <color theme="1"/>
        <rFont val="Times New Roman"/>
        <family val="1"/>
        <charset val="204"/>
      </rPr>
      <t>, с отвозкой на расстояние до 20 км</t>
    </r>
  </si>
  <si>
    <t>16/29,0</t>
  </si>
  <si>
    <t xml:space="preserve"> Доработка мокрого грунта II группы вручную в траншеях глубиной до 3,7 м с креплениями шириной до 2,4 м с отвозкой на расстояние до 20 км</t>
  </si>
  <si>
    <t>6/11,7</t>
  </si>
  <si>
    <t xml:space="preserve"> Доработка мокрого грунта II группы вручную в котлованах глубиной до 3,5 м с креплениями с отвозкой на расстояние до 20 км</t>
  </si>
  <si>
    <t>2,6/4,6</t>
  </si>
  <si>
    <t xml:space="preserve"> Водоотлив из траншеи и котлованов насосом 2,8 кВт</t>
  </si>
  <si>
    <t xml:space="preserve"> Крепление стенок траншей глубиной до 4,0 м траншейными инвентарными щитами, с обвязкой, в том числе:</t>
  </si>
  <si>
    <t xml:space="preserve"> Шнековое бурение стальной трубы Д=219х10 мм с шагом 1 м на глубину 7 м с пятикратной оборачиваемостью</t>
  </si>
  <si>
    <t>м/т</t>
  </si>
  <si>
    <t>406/20,93</t>
  </si>
  <si>
    <t xml:space="preserve"> устройство распоров из труб Д=219х10 мм через 6 м на ширину траншеи</t>
  </si>
  <si>
    <t>6/0,31</t>
  </si>
  <si>
    <t xml:space="preserve"> Обвязка труб из двутавра №30 по верху траншеи с двух сторон</t>
  </si>
  <si>
    <t>62/2,25</t>
  </si>
  <si>
    <t xml:space="preserve"> Извлечение стальных труб, разборка обвязки с распорами</t>
  </si>
  <si>
    <t xml:space="preserve"> Крепление стенок котлована глубиной до 3,5 м траншейными инвентарными щитами</t>
  </si>
  <si>
    <r>
      <t xml:space="preserve"> Подвешивание подземных коммуникаций при пересечении их трассой трубопровода, площадь сечения короба до 0,4м</t>
    </r>
    <r>
      <rPr>
        <vertAlign val="superscript"/>
        <sz val="12"/>
        <color theme="1"/>
        <rFont val="Times New Roman"/>
        <family val="1"/>
        <charset val="204"/>
      </rPr>
      <t>2</t>
    </r>
  </si>
  <si>
    <t>шт/м</t>
  </si>
  <si>
    <t>3/6,6</t>
  </si>
  <si>
    <t xml:space="preserve"> Щебеночная подготовка М600 мм, фракцией 20-40 мм, под основание труб h=0,2м</t>
  </si>
  <si>
    <t xml:space="preserve"> Укладка геосинтетического материала «Тайпар SF-56»</t>
  </si>
  <si>
    <t xml:space="preserve"> Засыпка вручную щебенем М600 мм, фракцией 20-40 мм трубопроводов до верха трубы с послойным пневмотрамбованием</t>
  </si>
  <si>
    <t xml:space="preserve"> Засыпка вручную песком трубопроводов h=0,3 м с  проливкой водой до полного насыщения и послойным пневмотрамбованием</t>
  </si>
  <si>
    <t xml:space="preserve"> Засыпка вынутым грунтом траншей с перемещением до 5 м бульдозерами мощностью 96 кВт (130 л.с.) , с уплотнение пневматическими трамбовками</t>
  </si>
  <si>
    <t xml:space="preserve"> Засыпка траншей до низа конструкции дорожной одежды вручную песком с коэф. фильтрации более 1 м/с с проливкой водой  с послойным пневмотрамбованием</t>
  </si>
  <si>
    <t xml:space="preserve"> Засыпка котлованов для колодцев вручную песком до низа конструкции дорожной одежды с коэф. фильтрации более 1 м/с с проливкой водой  с послойным пневмотрамбованием</t>
  </si>
  <si>
    <t xml:space="preserve"> Разработка сухого грунта для рабочих котлованов размерами 7,0х4,0х3,7(h) с креплениями экскаватором "драглайн" или "обратная лопата"  с ковшом вместимостью 0,65 м3, группа грунтов II в отвал</t>
  </si>
  <si>
    <t xml:space="preserve"> Разработка мокрого грунта для рабочих котлованов размерами 7,0х4,0х3,7(h)  с креплениями экскаватором "драглайн" или "обратная лопата" с погрузкой на а/с экскаватором "драглайн" или "обратная лопата" с ковшом вместимостью 0,65 м3, группа грунтов II с отвозкой вытесненного грунта на расстояние до 20 км</t>
  </si>
  <si>
    <t>62/111,6</t>
  </si>
  <si>
    <t xml:space="preserve"> Разработка сухого грунта для приемных котлованов размерами 3,5х3,5х3,5(h) с креплениями экскаватором "драглайн" или "обратная лопата"  с ковшом вместимостью 0,65 м3, группа грунтов II в отвал</t>
  </si>
  <si>
    <t xml:space="preserve"> Разработка сухого грунта для приемных котлованов размерами 3,5х3,5х3,5(h) с креплениями экскаватором "драглайн" или "обратная лопата" с погрузкой на а/с экскаватором "драглайн" или "обратная лопата" с ковшом вместимостью 0,65 м3, группа грунтов II с отвозкой вытесненного грунта на расстояние до 20 км</t>
  </si>
  <si>
    <t>18/32,4</t>
  </si>
  <si>
    <t xml:space="preserve"> Разработка мокрого грунта для приемных котлованов размерами 3,5х3,5х3,5(h) с креплениями экскаватором "драглайн" или "обратная лопата" с погрузкой на а/с экскаватором "драглайн" или "обратная лопата" с ковшом вместимостью 0,65 м3, группа грунтов II с отвозкой вытесненного грунта на расстояние до 20 км</t>
  </si>
  <si>
    <t>11/19,8</t>
  </si>
  <si>
    <t xml:space="preserve"> Монтаж комплекса установки для бурошнекового бурения</t>
  </si>
  <si>
    <t>шт</t>
  </si>
  <si>
    <t xml:space="preserve"> Устройство перехода мокрых грунтах II группы установками для горизонтального шнекового бурения  стальной обсадной трубой Ø1220х14 мм для протаскивания стеклопластиковой  трубы Ø1000  мм (с помощью бентонитового загустителя 15543 кг, эмульсии для сгущения смеси 847,8 кг в готовом виде)</t>
  </si>
  <si>
    <t>1/47,0</t>
  </si>
  <si>
    <t xml:space="preserve"> Заполнение межтрубного пространства цементно-песчаным раствором М25</t>
  </si>
  <si>
    <t xml:space="preserve"> Монтаж манжеты ТЕРМА-СТАР Д1220 мм для изоляции стыков стальных труб (обсадная труба)</t>
  </si>
  <si>
    <t xml:space="preserve"> Демонтаж комплекса установки для  бурошнекового бурения после прокладки трубопровода</t>
  </si>
  <si>
    <t>уст</t>
  </si>
  <si>
    <t xml:space="preserve"> Засыпка вынутым грунтом рабочего котлована с перемещением до 5 м бульдозерами мощностью 96 кВт (130 л.с.) , с уплотнение пневматическими трамбовками до размеров траншей и котлованов</t>
  </si>
  <si>
    <t xml:space="preserve"> Засыпка песком приемного котлована до низа дорожной конмтрукции с уплотнение пневматическими трамбовками до размеров котлована</t>
  </si>
  <si>
    <t xml:space="preserve"> Погружение шпунта Л4 длиной 10 м c 5-ти кратной оборачиваемостью методом вибропогружения в мокрых грунтах II группы с последующим демонтажем, для крепления (двух торцевых стенок) рабочих котлованов глубиной 3,7 м , в том числе:</t>
  </si>
  <si>
    <t xml:space="preserve"> Погружение шпунта Л4 длиной 10 м без оборачиваемости методом вибропогружения в мокрых их грунтах II группы с последующим демонтажем, для крепления рабочего котлована глубиной 3,7 м</t>
  </si>
  <si>
    <t xml:space="preserve"> Устройство крепления шпунтового ряда двутавром №30 по верху котлована</t>
  </si>
  <si>
    <t xml:space="preserve"> Резка отверстия в шпунте</t>
  </si>
  <si>
    <t xml:space="preserve"> Резка отверстия в инвентарных щитах</t>
  </si>
  <si>
    <t xml:space="preserve"> Крепление боковых стенок рабочего котлована глубиной 3,7 м траншейными инвентарными щитами с обвязкой, в том числе:</t>
  </si>
  <si>
    <t>112/5,77</t>
  </si>
  <si>
    <t xml:space="preserve"> устройство распоров из труб Д=219х10 мм через 2 м на ширину траншеи</t>
  </si>
  <si>
    <t>9/0,46</t>
  </si>
  <si>
    <t>14/0,51</t>
  </si>
  <si>
    <t xml:space="preserve"> Крепление стенок приемного котлована глубиной 3,5 м траншейными инвентарными щитами с обвязкой, в том числе:</t>
  </si>
  <si>
    <t xml:space="preserve"> Шнековое бурение стальной трубы Д=219х10 мм с шагом 1 м на глубину 7 м с пятикратной оборачиваемостью для крепления стенок траншей</t>
  </si>
  <si>
    <t>84/4,33</t>
  </si>
  <si>
    <t xml:space="preserve"> Обвязка труб из двутавра №30 по верху котлована</t>
  </si>
  <si>
    <t>12/0,44</t>
  </si>
  <si>
    <t xml:space="preserve"> Извлечение стальных труб, разборка обвязки</t>
  </si>
  <si>
    <t xml:space="preserve"> Реконструкция горловины сущ. колодцев,  в том числе:</t>
  </si>
  <si>
    <t>1/1,21</t>
  </si>
  <si>
    <t xml:space="preserve"> плита перекрытия ПП20</t>
  </si>
  <si>
    <t>1/0,57</t>
  </si>
  <si>
    <t xml:space="preserve"> кольцо доборное КС 7-0,1</t>
  </si>
  <si>
    <t xml:space="preserve"> плита опорная разгрузочная ОП-1к</t>
  </si>
  <si>
    <t>1/0,54</t>
  </si>
  <si>
    <t xml:space="preserve"> устройство закладных стальных соединительных элементов в швах между сборными кольцами (в т.ч. МС-1 – 4/7,76 шт/кг, МС-5– 4/6,24 шт/кг, МС-8 – 4/6,68 шт/кг)</t>
  </si>
  <si>
    <t>12/20,68</t>
  </si>
  <si>
    <t xml:space="preserve"> установка прокладок резиновых пористых уплотняющих ПРП-40, L=2,2 м</t>
  </si>
  <si>
    <t>4/3,52</t>
  </si>
  <si>
    <t xml:space="preserve"> установка люка тяжелого магистрального ТМ(Д400-1-60)</t>
  </si>
  <si>
    <t>1/153</t>
  </si>
  <si>
    <t xml:space="preserve"> гидроизоляция колодца горячим битумом в 2 слоя (наружная)</t>
  </si>
  <si>
    <r>
      <t>м</t>
    </r>
    <r>
      <rPr>
        <vertAlign val="superscript"/>
        <sz val="12"/>
        <color theme="1"/>
        <rFont val="Times New Roman"/>
        <family val="1"/>
        <charset val="204"/>
      </rPr>
      <t>2</t>
    </r>
    <r>
      <rPr>
        <sz val="12"/>
        <color theme="1"/>
        <rFont val="Times New Roman"/>
        <family val="1"/>
        <charset val="204"/>
      </rPr>
      <t>/кг</t>
    </r>
  </si>
  <si>
    <t>12,5/32</t>
  </si>
  <si>
    <t>Коллектор ливневой канализации Д1000. Ул. Станиславского. Шифр 5-802-2-НК07</t>
  </si>
  <si>
    <r>
      <t>м</t>
    </r>
    <r>
      <rPr>
        <vertAlign val="superscript"/>
        <sz val="12"/>
        <color theme="1"/>
        <rFont val="Times New Roman"/>
        <family val="1"/>
        <charset val="204"/>
      </rPr>
      <t>3</t>
    </r>
    <r>
      <rPr>
        <sz val="12"/>
        <color theme="1"/>
        <rFont val="Times New Roman"/>
        <family val="1"/>
        <charset val="204"/>
      </rPr>
      <t>/шт</t>
    </r>
  </si>
  <si>
    <t>4/4</t>
  </si>
  <si>
    <r>
      <t xml:space="preserve"> Укладка стеклопластиковых труб центробежного литья с кольцевой жесткостью SN 10000 </t>
    </r>
    <r>
      <rPr>
        <sz val="12"/>
        <color theme="1"/>
        <rFont val="Calibri"/>
        <family val="2"/>
        <charset val="204"/>
      </rPr>
      <t>Ø</t>
    </r>
    <r>
      <rPr>
        <sz val="12"/>
        <color theme="1"/>
        <rFont val="Times New Roman"/>
        <family val="1"/>
        <charset val="204"/>
      </rPr>
      <t>1000 мм ГОСТ Р ИСО 10467-2013</t>
    </r>
  </si>
  <si>
    <t>35.1</t>
  </si>
  <si>
    <t>37.1</t>
  </si>
  <si>
    <t>37.2</t>
  </si>
  <si>
    <t>37.3</t>
  </si>
  <si>
    <t>38.1</t>
  </si>
  <si>
    <t>38.2</t>
  </si>
  <si>
    <t>38.3</t>
  </si>
  <si>
    <t>39.1</t>
  </si>
  <si>
    <t>39.2</t>
  </si>
  <si>
    <t>39.3</t>
  </si>
  <si>
    <t>39.4</t>
  </si>
  <si>
    <t>39.5</t>
  </si>
  <si>
    <t>39.6</t>
  </si>
  <si>
    <t>39.7</t>
  </si>
  <si>
    <t>Объемы работ по снятию и восстановлению асфальтобетонного покрытия</t>
  </si>
  <si>
    <t>54,09/8,17/17,97</t>
  </si>
  <si>
    <t xml:space="preserve"> Восстановление конструкции дорожной одежды h = 103 см  </t>
  </si>
  <si>
    <r>
      <t>м</t>
    </r>
    <r>
      <rPr>
        <vertAlign val="superscript"/>
        <sz val="12"/>
        <color theme="1"/>
        <rFont val="Times New Roman"/>
        <family val="1"/>
        <charset val="204"/>
      </rPr>
      <t>2</t>
    </r>
    <r>
      <rPr>
        <sz val="12"/>
        <color theme="1"/>
        <rFont val="Times New Roman"/>
        <family val="1"/>
        <charset val="204"/>
      </rPr>
      <t>/м</t>
    </r>
    <r>
      <rPr>
        <vertAlign val="superscript"/>
        <sz val="12"/>
        <color theme="1"/>
        <rFont val="Times New Roman"/>
        <family val="1"/>
        <charset val="204"/>
      </rPr>
      <t>3</t>
    </r>
  </si>
  <si>
    <t>54,09/38,41</t>
  </si>
  <si>
    <t xml:space="preserve"> устройство подстилающего слоя из мелкого песка песка 1 класса Кф&gt;2м/сут по ГОСТ 8736-2014, h = 50 см</t>
  </si>
  <si>
    <t>36,44/18,22</t>
  </si>
  <si>
    <t xml:space="preserve"> Щебень фр. 40-70 (гранитный) марки М1200 с заклинкой фракционированным мелким щебнем по ГОСТ 8267-93*, h = 34 см  </t>
  </si>
  <si>
    <t>36,44/12,39</t>
  </si>
  <si>
    <r>
      <t xml:space="preserve"> Розлив битума БНД 90/130 -  0,8 л/м</t>
    </r>
    <r>
      <rPr>
        <vertAlign val="superscript"/>
        <sz val="12"/>
        <color theme="1"/>
        <rFont val="Times New Roman"/>
        <family val="1"/>
        <charset val="204"/>
      </rPr>
      <t>2</t>
    </r>
  </si>
  <si>
    <t>л</t>
  </si>
  <si>
    <t xml:space="preserve"> Горячий пористый крупнозернистый асфальтобетон марки I по ГОСТ 9128-2013 на вязком битуме БНД 90/130, отвечающем требования ГОСТа 22245-90*, h = 7 см</t>
  </si>
  <si>
    <t>36,44/2,55</t>
  </si>
  <si>
    <r>
      <t xml:space="preserve"> Розлив битума БНД 90/130 -  0,3 л/м</t>
    </r>
    <r>
      <rPr>
        <vertAlign val="superscript"/>
        <sz val="12"/>
        <color theme="1"/>
        <rFont val="Times New Roman"/>
        <family val="1"/>
        <charset val="204"/>
      </rPr>
      <t>2</t>
    </r>
  </si>
  <si>
    <t xml:space="preserve"> Асфальтобетон горячий плотный крупнозернистый тип Б, марки I по ГОСТ 9128-2013 на вязком битуме БНД 90/130, отвечающем требования ГОСТа 22245-90*, h = 7 см</t>
  </si>
  <si>
    <t xml:space="preserve"> Щебеночно-мастичный асфальтобетон (ЩМА-20) по ГОСТ 31015-2002 на полимерно-битумном вяжущем ПВБ 90/130, h = 5 см</t>
  </si>
  <si>
    <t>54,09/2,7</t>
  </si>
  <si>
    <t xml:space="preserve"> Разборка тротуарной плитки с повторным использованием</t>
  </si>
  <si>
    <t xml:space="preserve"> Разборка существующего цементно-песчаного основания h=4 см, с погрузкой и транспортировкой на расстояние до 20 км</t>
  </si>
  <si>
    <t>24/4,8</t>
  </si>
  <si>
    <t xml:space="preserve"> Восстановление ранее разобранной тротуарной плитки:</t>
  </si>
  <si>
    <t xml:space="preserve"> Щебень фр. 20-40 марки М800 по ГОСТ 8267-93*, h = 15 см</t>
  </si>
  <si>
    <t>24/3,6</t>
  </si>
  <si>
    <t xml:space="preserve"> Цементно-песчаная смесь, цемент М500 по ГОСТ 25328-82 h=4 см</t>
  </si>
  <si>
    <t>24/0,96</t>
  </si>
  <si>
    <r>
      <t>м</t>
    </r>
    <r>
      <rPr>
        <vertAlign val="superscript"/>
        <sz val="11"/>
        <color theme="1"/>
        <rFont val="Times New Roman"/>
        <family val="1"/>
        <charset val="204"/>
      </rPr>
      <t>2</t>
    </r>
    <r>
      <rPr>
        <sz val="11"/>
        <color theme="1"/>
        <rFont val="Times New Roman"/>
        <family val="1"/>
        <charset val="204"/>
      </rPr>
      <t>/м</t>
    </r>
    <r>
      <rPr>
        <vertAlign val="superscript"/>
        <sz val="11"/>
        <color theme="1"/>
        <rFont val="Times New Roman"/>
        <family val="1"/>
        <charset val="204"/>
      </rPr>
      <t>3</t>
    </r>
  </si>
  <si>
    <t>Снятие существующего асфальтобетонного покрытия  слоем h = 20см,  с отвозкой на расстояние до 5 км</t>
  </si>
  <si>
    <t>Объемы работ по демонтажу</t>
  </si>
  <si>
    <t>1.</t>
  </si>
  <si>
    <t xml:space="preserve"> Разработка сухого грунта II группы в котлованах для замывки сущ. коллектора Д1000 мм с креплениями с погрузкой на а/с экскаватором "драглайн" или "обратная лопата" с ковшом вместимостью 0,65 м3, с отвозкой на расстояние до 20 км</t>
  </si>
  <si>
    <r>
      <t>шт/м</t>
    </r>
    <r>
      <rPr>
        <vertAlign val="superscript"/>
        <sz val="12"/>
        <color theme="1"/>
        <rFont val="Times New Roman"/>
        <family val="1"/>
        <charset val="204"/>
      </rPr>
      <t>3</t>
    </r>
    <r>
      <rPr>
        <sz val="12"/>
        <color theme="1"/>
        <rFont val="Times New Roman"/>
        <family val="1"/>
        <charset val="204"/>
      </rPr>
      <t>/т</t>
    </r>
  </si>
  <si>
    <t>5/60/108</t>
  </si>
  <si>
    <t>2.</t>
  </si>
  <si>
    <t xml:space="preserve"> Крепление котлованов глубиной до 3 м деревянными досками</t>
  </si>
  <si>
    <t>3.</t>
  </si>
  <si>
    <t xml:space="preserve"> Пробивка отверстий в коллекторе с погрузкой на а/с и отвозкой на ПТО на расстояние до 20 км</t>
  </si>
  <si>
    <t>5/0,05/0,12</t>
  </si>
  <si>
    <t>4.</t>
  </si>
  <si>
    <t xml:space="preserve"> Установка стальных трубок Д219х5,0 мм длиной 2,0 м для закачки цементно-песчаного раствора М25</t>
  </si>
  <si>
    <t>5/263,1</t>
  </si>
  <si>
    <t>5.</t>
  </si>
  <si>
    <t xml:space="preserve"> Замывка существующих ж.б. труб Д1000 мм цементно-песчаным раствором М25</t>
  </si>
  <si>
    <r>
      <t>м/м</t>
    </r>
    <r>
      <rPr>
        <vertAlign val="superscript"/>
        <sz val="12"/>
        <color theme="1"/>
        <rFont val="Times New Roman"/>
        <family val="1"/>
        <charset val="204"/>
      </rPr>
      <t>3</t>
    </r>
  </si>
  <si>
    <t>138/108,33</t>
  </si>
  <si>
    <t>6.</t>
  </si>
  <si>
    <t xml:space="preserve"> Демонтаж существующих ж.б. труб Д1000 мм с погрузкой и транспортировкой на расстояние до 20 км</t>
  </si>
  <si>
    <t>13/10,21</t>
  </si>
  <si>
    <t>7.</t>
  </si>
  <si>
    <t xml:space="preserve"> Демонтаж существующих ж.б. труб Д600 мм с погрузкой и транспортировкой на расстояние до 20 км</t>
  </si>
  <si>
    <t>9/2,54</t>
  </si>
  <si>
    <t>8.</t>
  </si>
  <si>
    <t xml:space="preserve"> Демонтаж существующих ж.б. колодцев Д2,0 м, Н=4,0 м с погрузкой и транспортировкой на расстояние до 20 км</t>
  </si>
  <si>
    <t>4/14,0/33,6</t>
  </si>
  <si>
    <t>9.</t>
  </si>
  <si>
    <t xml:space="preserve"> Демонтаж существующих колодцев Д2,0 м с погрузкой и транспортировкой на расстояние до 20 км (снятие горловины: плит перекрытия и опорных колец КО6, срезка стеновых колец)</t>
  </si>
  <si>
    <t>1/0,97/2,34</t>
  </si>
  <si>
    <t>10.</t>
  </si>
  <si>
    <t xml:space="preserve"> Демонтаж существующих чугунных луков с погрузкой и транспортировкой на расстояние до 20 км 100% на металлолом</t>
  </si>
  <si>
    <t>5/0,6</t>
  </si>
  <si>
    <t>11.</t>
  </si>
  <si>
    <t xml:space="preserve"> Засыпка котлованов из-под колодцев вручную песком  с проливкой водой  с послойным пневмотрамбованием</t>
  </si>
  <si>
    <t>12.</t>
  </si>
  <si>
    <t xml:space="preserve"> Засыпка котлованов для замывки вручную песком  с проливкой водой  с послойным пневмотрамбованием до существующих отметок земли</t>
  </si>
  <si>
    <t>5/60</t>
  </si>
  <si>
    <t>Объемы работ по снятию и восстановлению растительного слоя</t>
  </si>
  <si>
    <t xml:space="preserve"> Снятие растительного слоя с примесью корней бульдозером мощностью 59кВт (80 л.с.) слоем h = 20 см с использование на адресе</t>
  </si>
  <si>
    <t>57,5/11,5</t>
  </si>
  <si>
    <t>Перемещение с планировкой растительного грунта из отвала бульдозером мощностью 59кВт (80л.с.), (h = 20см)</t>
  </si>
  <si>
    <t>Коллектор ливневой канализации Д1000. Ул. Станиславского. Устройство камер из монолитного железобетона. Шифр 5-802-2-КЖ.НК07</t>
  </si>
  <si>
    <t>Подготовительные работы</t>
  </si>
  <si>
    <t xml:space="preserve">Демонтаж существующей ж/б трубы Ø1000 </t>
  </si>
  <si>
    <t>м.п</t>
  </si>
  <si>
    <t>Камера Л-1 (1 шт.)</t>
  </si>
  <si>
    <t>Устройство монолитной железобетонной камеры</t>
  </si>
  <si>
    <t>Устройство монолитного железобетонного фундамента (бетон В25, F150, W8 ГОСТ 26633-2015):</t>
  </si>
  <si>
    <t>1 / 3,57</t>
  </si>
  <si>
    <t>– арматура Ø10 A240 ГОСТ 5781-82</t>
  </si>
  <si>
    <t>кг</t>
  </si>
  <si>
    <t>– арматура  Ø8 A500С ГОСТ Р 52544-2006</t>
  </si>
  <si>
    <t>– арматура  Ø12 A500С ГОСТ Р 52544-2006</t>
  </si>
  <si>
    <t>Устройство монолитных железобетонных стен (бетон В25, F150, W8 ГОСТ 26633-2015):</t>
  </si>
  <si>
    <t>1 / 6,75</t>
  </si>
  <si>
    <t>– арматура Ø8 A240 ГОСТ 5781-82</t>
  </si>
  <si>
    <t>– арматура  Ø10 A500С ГОСТ Р 52544-2006</t>
  </si>
  <si>
    <t>– арматура  Ø16 A500С ГОСТ Р 52544-2006</t>
  </si>
  <si>
    <t>Устройство монолитной железобетонной плиты перекрытия (бетон В25, F150, W8 ГОСТ 26633-2015):</t>
  </si>
  <si>
    <t>1/ 1,56</t>
  </si>
  <si>
    <t>– арматура  Ø10 A240 ГОСТ 5781-82</t>
  </si>
  <si>
    <t>– арматура  Ø 12 A500С ГОСТ 52544-2006</t>
  </si>
  <si>
    <t>– арматура  Ø 16 A500С ГОСТ 52544-2006</t>
  </si>
  <si>
    <t>1           </t>
  </si>
  <si>
    <t>2           </t>
  </si>
  <si>
    <t>3           </t>
  </si>
  <si>
    <t>4           </t>
  </si>
  <si>
    <t>4.1     </t>
  </si>
  <si>
    <t>4.2     </t>
  </si>
  <si>
    <t>4.3     </t>
  </si>
  <si>
    <t>Камера Л-1 в сборе</t>
  </si>
  <si>
    <t>Устройство бетонного лотка (бетон В25, F150, W8  ГОСТ 26633-2015)</t>
  </si>
  <si>
    <t>м³</t>
  </si>
  <si>
    <t>Установка плиты дорожной ПД6 ГОСТ 8020-2016</t>
  </si>
  <si>
    <t>шт./ т</t>
  </si>
  <si>
    <t>1 / 2,040</t>
  </si>
  <si>
    <t>Установка стенового кольца КC-7 h=300 ГОСТ 8020-2016</t>
  </si>
  <si>
    <t>1 / 0,130</t>
  </si>
  <si>
    <t>Установка доборных колец К-7-1 h=100 ГОСТ 8020-2016</t>
  </si>
  <si>
    <t>1 / 0,045</t>
  </si>
  <si>
    <t xml:space="preserve">Установка закладных изделий МС-1 (ТПР 902-09-22.84-VIII.88) </t>
  </si>
  <si>
    <t>шт./кг</t>
  </si>
  <si>
    <t>4 / 7,76</t>
  </si>
  <si>
    <t xml:space="preserve">Установка закладных изделий МС-5 (ТПР 902-09-22.84-VIII.88) </t>
  </si>
  <si>
    <t>4 / 6,24</t>
  </si>
  <si>
    <t>Установка люка ТМ(Д400) – Д.1-60, ГОСТ 3634-2019</t>
  </si>
  <si>
    <t>Заполнение  цементно-песчаным раствором марки М150 швов между сборными ж.б. изделиями</t>
  </si>
  <si>
    <t>Установка гидроизоляционной ленты BASF MasterSeal 910</t>
  </si>
  <si>
    <t>м.п.</t>
  </si>
  <si>
    <t>Устройство гидроизоляции фундамента («Тефонд»), в 2 слоя</t>
  </si>
  <si>
    <t>Устройство гидрошпонки BESAPLAST Leschuplast KAB 150</t>
  </si>
  <si>
    <t>Гидроизоляция бетона внешних поверхностей камеры битумно-резиновой мастикой горячего применения ИЖОРА МБР-Г-90 в 2 слоя (расход 2,0 кг/м²)</t>
  </si>
  <si>
    <t>88,0 / 176,0</t>
  </si>
  <si>
    <t>Устройство защитного слоя гидроизоляции из ППС25:</t>
  </si>
  <si>
    <t>- пенополистирол ППС25 (ГОСТ 15588-2014)</t>
  </si>
  <si>
    <t>- клей Славянка для ППС25 (расход 1,4 кг/м2)</t>
  </si>
  <si>
    <t>42,5 / 59,5</t>
  </si>
  <si>
    <t>Муфта для трубы ∅1000 (Dнар. муфты=1083) L=720</t>
  </si>
  <si>
    <r>
      <t>м</t>
    </r>
    <r>
      <rPr>
        <vertAlign val="superscript"/>
        <sz val="12"/>
        <color rgb="FF000000"/>
        <rFont val="Times New Roman"/>
        <family val="1"/>
        <charset val="204"/>
      </rPr>
      <t>2</t>
    </r>
  </si>
  <si>
    <t xml:space="preserve">Устройство щебеночной подготовки М600 фракции 20-40 мм (ГОСТ 8267-93) h=100 (без коэффициента уплотнения) </t>
  </si>
  <si>
    <t>Устройство бетонной подготовки (бетон В7.5, F100, W4 ГОСТ 26633-2015)</t>
  </si>
  <si>
    <t>Для спуска в камеру использовать лестницу-трансформер 4х5, ГОСТ 24258-88.</t>
  </si>
  <si>
    <t xml:space="preserve">1 шт.
(для камер Л-1, Л-2 и Л-3)
</t>
  </si>
  <si>
    <t>Объемы работ по камере Л-2</t>
  </si>
  <si>
    <t>Камера Л-2 (1 шт.)</t>
  </si>
  <si>
    <t>1 / 3,07</t>
  </si>
  <si>
    <t>1 / 5,52</t>
  </si>
  <si>
    <t>1/ 1,28</t>
  </si>
  <si>
    <t>3.1     </t>
  </si>
  <si>
    <t>3.2     </t>
  </si>
  <si>
    <t>3.3     </t>
  </si>
  <si>
    <t>Камера Л-2 в сборе</t>
  </si>
  <si>
    <t>Установка стеновых колец КС-7-3 h=300 ГОСТ 8020-2016</t>
  </si>
  <si>
    <t>шт./ м³</t>
  </si>
  <si>
    <t>1 / 0,052</t>
  </si>
  <si>
    <t>Установка люка ТМ(Д400)-Д.1-60 ГОСТ 3634-2019</t>
  </si>
  <si>
    <t>82,84  / 165,68</t>
  </si>
  <si>
    <t>30,44 / 42,62</t>
  </si>
  <si>
    <t>Материалы для реконструкции камеры до постоянной схемы</t>
  </si>
  <si>
    <t>Установка доборных колец К-7-1.5 h=150 ГОСТ 8020-2016</t>
  </si>
  <si>
    <t>1 / 0,028</t>
  </si>
  <si>
    <t>8,2 / 16,4</t>
  </si>
  <si>
    <t>Муфта для трубы ∅1000 (Dнар. муфты=1083) L=650</t>
  </si>
  <si>
    <t>Муфта для трубы ∅1000 (Dнар. муфты=1083) L=300</t>
  </si>
  <si>
    <t>Устройство песчаной подготовки h=350 (песок крупнозернистый, фракцией 2.5,  ГОСТ 8736-2014) (без коэффициента уплотнения)</t>
  </si>
  <si>
    <t>Объемы работ по камере Л-1</t>
  </si>
  <si>
    <t>Объемы работ по камере Л-3</t>
  </si>
  <si>
    <t>Устройство камеры Л-3</t>
  </si>
  <si>
    <t>3.1    </t>
  </si>
  <si>
    <t>– арматура A240 Ø8мм ГОСТ 5781-82</t>
  </si>
  <si>
    <t>– арматура  A400С Ø12мм ГОСТ Р 52544-2006</t>
  </si>
  <si>
    <t>3.2    </t>
  </si>
  <si>
    <t>– арматура  A400С Ø16мм ГОСТ Р 52544-2006</t>
  </si>
  <si>
    <t>3.3    </t>
  </si>
  <si>
    <t>2,64</t>
  </si>
  <si>
    <t>Омоноличивание перекрытия (бетон В25, F150, W8 ГОСТ 26633-2015):</t>
  </si>
  <si>
    <t>2,33</t>
  </si>
  <si>
    <t>Устройство бетонного лотка (бетон В22.5, F150, W8  ГОСТ 26633-2015)</t>
  </si>
  <si>
    <t xml:space="preserve">Устройство бетонной подготовки h=100 (бетон В7.5, F100, W4, ГОСТ 26633-2015) </t>
  </si>
  <si>
    <t>Устройство песчаной подготовки h=200 (песок крупнозернистый, фракцией 2.5,  ГОСТ 8736-2014) (без коэффициента уплотнения)</t>
  </si>
  <si>
    <t>Установка стеновых колец КС7.3 h=300 ГОСТ 8020-2016</t>
  </si>
  <si>
    <t>шт./ кг</t>
  </si>
  <si>
    <t>1 / 130</t>
  </si>
  <si>
    <t>Установка стеновых колец КС20.9 h=900 ГОСТ 8020-2016</t>
  </si>
  <si>
    <t>1 / 1480</t>
  </si>
  <si>
    <t>Установка плиты перекрытия 1ПП20-1 ГОСТ 8020-2016</t>
  </si>
  <si>
    <t>1 / 1380</t>
  </si>
  <si>
    <t>Установка опорных колец КО6 ГОСТ 8020-2016</t>
  </si>
  <si>
    <t>Установка люка Т (С250)-Д.1-60 ГОСТ 3634-2019</t>
  </si>
  <si>
    <t>38,72 / 77.4</t>
  </si>
  <si>
    <t>16,22 / 22,71</t>
  </si>
  <si>
    <t>Отмостка вокруг горловины камеры:</t>
  </si>
  <si>
    <t>бетон В10</t>
  </si>
  <si>
    <t>щебень фр. 20…40, М600 (без коэффициента уплотнения)</t>
  </si>
  <si>
    <t>Устройство гидроизоляции фундамента «Тефонд» в 2 слоя, (площадь ж/б поверхности)</t>
  </si>
  <si>
    <t>Гидроизоляция бетона внешних поверхностей камеры битумно-резиновой мастикой горячего применения ИЖОРА МБР-Г-90 в 2 слоя, расход 2,0 кг/м² (площадь ж/б поверхности)</t>
  </si>
  <si>
    <t>8,5</t>
  </si>
  <si>
    <t>1/50</t>
  </si>
  <si>
    <t>Сети дождевой канализации. Ул. Широкая и пл. Труда. Шифр 5-802-2-НК08</t>
  </si>
  <si>
    <r>
      <t>1.</t>
    </r>
    <r>
      <rPr>
        <sz val="7"/>
        <color theme="1"/>
        <rFont val="Times New Roman"/>
        <family val="1"/>
        <charset val="204"/>
      </rPr>
      <t xml:space="preserve">                  </t>
    </r>
    <r>
      <rPr>
        <sz val="12"/>
        <color theme="1"/>
        <rFont val="Times New Roman"/>
        <family val="1"/>
        <charset val="204"/>
      </rPr>
      <t> </t>
    </r>
  </si>
  <si>
    <r>
      <t>2.</t>
    </r>
    <r>
      <rPr>
        <sz val="7"/>
        <color theme="1"/>
        <rFont val="Times New Roman"/>
        <family val="1"/>
        <charset val="204"/>
      </rPr>
      <t xml:space="preserve">                  </t>
    </r>
    <r>
      <rPr>
        <sz val="12"/>
        <color theme="1"/>
        <rFont val="Times New Roman"/>
        <family val="1"/>
        <charset val="204"/>
      </rPr>
      <t> </t>
    </r>
  </si>
  <si>
    <t>Разработка мокрого грунта 1 группы траншеи прямоугольного сечения экскаватором обратная лопата емк. ковша 0,65 м3 с погрузкой на автомобили и отвозкой</t>
  </si>
  <si>
    <r>
      <t>3.</t>
    </r>
    <r>
      <rPr>
        <sz val="7"/>
        <color theme="1"/>
        <rFont val="Times New Roman"/>
        <family val="1"/>
        <charset val="204"/>
      </rPr>
      <t xml:space="preserve">                  </t>
    </r>
    <r>
      <rPr>
        <sz val="12"/>
        <color theme="1"/>
        <rFont val="Times New Roman"/>
        <family val="1"/>
        <charset val="204"/>
      </rPr>
      <t> </t>
    </r>
  </si>
  <si>
    <t>Разработка мокрого грунта 1 группы траншеи прямоугольного сечения экскаватором обратная лопата емк. ковша 0,65 м3 в отвал</t>
  </si>
  <si>
    <r>
      <t>4.</t>
    </r>
    <r>
      <rPr>
        <sz val="7"/>
        <color theme="1"/>
        <rFont val="Times New Roman"/>
        <family val="1"/>
        <charset val="204"/>
      </rPr>
      <t xml:space="preserve">                  </t>
    </r>
    <r>
      <rPr>
        <sz val="12"/>
        <color theme="1"/>
        <rFont val="Times New Roman"/>
        <family val="1"/>
        <charset val="204"/>
      </rPr>
      <t> </t>
    </r>
  </si>
  <si>
    <t>Разработка сухого грунта 1 группы траншеи прямоугольного сечения экскаватором обратная лопата емк. ковша 0,65 м3 с погрузкой на автомобили и отвозкой</t>
  </si>
  <si>
    <r>
      <t>5.</t>
    </r>
    <r>
      <rPr>
        <sz val="7"/>
        <color theme="1"/>
        <rFont val="Times New Roman"/>
        <family val="1"/>
        <charset val="204"/>
      </rPr>
      <t xml:space="preserve">                  </t>
    </r>
    <r>
      <rPr>
        <sz val="12"/>
        <color theme="1"/>
        <rFont val="Times New Roman"/>
        <family val="1"/>
        <charset val="204"/>
      </rPr>
      <t> </t>
    </r>
  </si>
  <si>
    <t>Разработка сухого грунта 1 группы траншеи прямоугольного сечения экскаватором обратная лопата емк. ковша 0,65 м3 в отвал</t>
  </si>
  <si>
    <r>
      <t>6.</t>
    </r>
    <r>
      <rPr>
        <sz val="7"/>
        <color theme="1"/>
        <rFont val="Times New Roman"/>
        <family val="1"/>
        <charset val="204"/>
      </rPr>
      <t xml:space="preserve">                  </t>
    </r>
    <r>
      <rPr>
        <sz val="12"/>
        <color theme="1"/>
        <rFont val="Times New Roman"/>
        <family val="1"/>
        <charset val="204"/>
      </rPr>
      <t> </t>
    </r>
  </si>
  <si>
    <r>
      <t>7.</t>
    </r>
    <r>
      <rPr>
        <sz val="7"/>
        <color theme="1"/>
        <rFont val="Times New Roman"/>
        <family val="1"/>
        <charset val="204"/>
      </rPr>
      <t xml:space="preserve">                  </t>
    </r>
    <r>
      <rPr>
        <sz val="12"/>
        <color theme="1"/>
        <rFont val="Times New Roman"/>
        <family val="1"/>
        <charset val="204"/>
      </rPr>
      <t> </t>
    </r>
  </si>
  <si>
    <r>
      <t>8.</t>
    </r>
    <r>
      <rPr>
        <sz val="7"/>
        <color theme="1"/>
        <rFont val="Times New Roman"/>
        <family val="1"/>
        <charset val="204"/>
      </rPr>
      <t xml:space="preserve">                  </t>
    </r>
    <r>
      <rPr>
        <sz val="12"/>
        <color theme="1"/>
        <rFont val="Times New Roman"/>
        <family val="1"/>
        <charset val="204"/>
      </rPr>
      <t> </t>
    </r>
  </si>
  <si>
    <r>
      <t>9.</t>
    </r>
    <r>
      <rPr>
        <sz val="7"/>
        <color theme="1"/>
        <rFont val="Times New Roman"/>
        <family val="1"/>
        <charset val="204"/>
      </rPr>
      <t xml:space="preserve">                  </t>
    </r>
    <r>
      <rPr>
        <sz val="12"/>
        <color theme="1"/>
        <rFont val="Times New Roman"/>
        <family val="1"/>
        <charset val="204"/>
      </rPr>
      <t> </t>
    </r>
  </si>
  <si>
    <r>
      <t>10.</t>
    </r>
    <r>
      <rPr>
        <sz val="7"/>
        <color theme="1"/>
        <rFont val="Times New Roman"/>
        <family val="1"/>
        <charset val="204"/>
      </rPr>
      <t xml:space="preserve">              </t>
    </r>
    <r>
      <rPr>
        <sz val="12"/>
        <color theme="1"/>
        <rFont val="Times New Roman"/>
        <family val="1"/>
        <charset val="204"/>
      </rPr>
      <t> </t>
    </r>
  </si>
  <si>
    <r>
      <t>11.</t>
    </r>
    <r>
      <rPr>
        <sz val="7"/>
        <color theme="1"/>
        <rFont val="Times New Roman"/>
        <family val="1"/>
        <charset val="204"/>
      </rPr>
      <t xml:space="preserve">              </t>
    </r>
    <r>
      <rPr>
        <sz val="12"/>
        <color theme="1"/>
        <rFont val="Times New Roman"/>
        <family val="1"/>
        <charset val="204"/>
      </rPr>
      <t> </t>
    </r>
  </si>
  <si>
    <t>Добор сухого грунта 1 группы траншеи прямоугольного сечения с погрузкой на автомобили и отвозкой</t>
  </si>
  <si>
    <r>
      <t>12.</t>
    </r>
    <r>
      <rPr>
        <sz val="7"/>
        <color theme="1"/>
        <rFont val="Times New Roman"/>
        <family val="1"/>
        <charset val="204"/>
      </rPr>
      <t xml:space="preserve">              </t>
    </r>
    <r>
      <rPr>
        <sz val="12"/>
        <color theme="1"/>
        <rFont val="Times New Roman"/>
        <family val="1"/>
        <charset val="204"/>
      </rPr>
      <t> </t>
    </r>
  </si>
  <si>
    <t>Погрузка грунта на автомобили экскаватором и отвозка на 30 км</t>
  </si>
  <si>
    <r>
      <t>13.</t>
    </r>
    <r>
      <rPr>
        <sz val="7"/>
        <color theme="1"/>
        <rFont val="Times New Roman"/>
        <family val="1"/>
        <charset val="204"/>
      </rPr>
      <t xml:space="preserve">              </t>
    </r>
    <r>
      <rPr>
        <sz val="12"/>
        <color theme="1"/>
        <rFont val="Times New Roman"/>
        <family val="1"/>
        <charset val="204"/>
      </rPr>
      <t> </t>
    </r>
  </si>
  <si>
    <t>Погрузка грунта на автомобили вручную и отвозка на 30 км</t>
  </si>
  <si>
    <r>
      <t>14.</t>
    </r>
    <r>
      <rPr>
        <sz val="7"/>
        <color theme="1"/>
        <rFont val="Times New Roman"/>
        <family val="1"/>
        <charset val="204"/>
      </rPr>
      <t xml:space="preserve">              </t>
    </r>
    <r>
      <rPr>
        <sz val="12"/>
        <color theme="1"/>
        <rFont val="Times New Roman"/>
        <family val="1"/>
        <charset val="204"/>
      </rPr>
      <t> </t>
    </r>
  </si>
  <si>
    <r>
      <t>15.</t>
    </r>
    <r>
      <rPr>
        <sz val="7"/>
        <color theme="1"/>
        <rFont val="Times New Roman"/>
        <family val="1"/>
        <charset val="204"/>
      </rPr>
      <t xml:space="preserve">              </t>
    </r>
    <r>
      <rPr>
        <sz val="12"/>
        <color theme="1"/>
        <rFont val="Times New Roman"/>
        <family val="1"/>
        <charset val="204"/>
      </rPr>
      <t> </t>
    </r>
  </si>
  <si>
    <t>Крепление стен траншеи глубиной до 3,5 м деревянными инвентарными щитами при разработке грунта в траншеи в мокрых грунтах</t>
  </si>
  <si>
    <t>Крепление стенок траншей глубиной от 3,5 до 4,5 м траншейными инвентарными щитами, с обвязкой и распорками в мокрых грунтах, в том числе:</t>
  </si>
  <si>
    <t>шнековое бурение стальной трубы Д=219х12 мм с шагом 1 м на глубину 7 м с пятикратной оборачиваемостью</t>
  </si>
  <si>
    <t>обвязка труб из двутавра №30 по верху траншеи с двух сторон</t>
  </si>
  <si>
    <t>56,4/1546</t>
  </si>
  <si>
    <t>устройство распоров из труб Д=219х12 мм через 6 м на ширину траншеи</t>
  </si>
  <si>
    <t>11,85/193,5</t>
  </si>
  <si>
    <t>извлечение стальных труб, разборка обвязки с распорами</t>
  </si>
  <si>
    <t>Крепление стенок траншей глубиной от 5,0 до 6,1 м металлическими блоками типа «Сириус-С» с 25-ти кратной оборачиваемостью (система «С» состоит из трех ярусов 2,4 м + 2,4 м + 1,3 м)</t>
  </si>
  <si>
    <t>Вибропогружение шпунта Ларсен 4 длиной 15 метров (шпунт с 5-ти кратной оборачиваемостью) с последующим извлечением на глубину 14,25 м в грунт 1 группы при разработке грунта в траншее глубиной до 7,5 м в мокрых грунтах</t>
  </si>
  <si>
    <t>Обратная засыпка траншеи песком до низа дорожной одежды бульдозером 59 кВт с уплотнением пневмотрам-бовками</t>
  </si>
  <si>
    <t>Участок сети К2-145 – К2-147</t>
  </si>
  <si>
    <t>Разработка мокрого грунта 1 группы рабочего котлована прямоугольного сечения размерами 7х4х5 м экскаватором обратная лопата емк. ковша 0,65 м3 с погрузкой на автомобили и отвозкой</t>
  </si>
  <si>
    <t>Разработка сухого грунта 1 группы рабочего котлована прямоугольного сечения размерами 7х4х5 м экскаватором обратная лопата емк. ковша 0,65 м3 с погрузкой на автомобили и отвозкой</t>
  </si>
  <si>
    <t>Разработка мокрого грунта 1 группы рабочего котлована прямоугольного сечения размерами 3х3х5 м экскаватором обратная лопата емк. ковша 0,65 м3 с погрузкой на автомобили и отвозкой</t>
  </si>
  <si>
    <t>1/22,5</t>
  </si>
  <si>
    <t>Разработка сухого грунта 1 группы рабочего котлована прямоугольного сечения размерами 3х3х5 м экскаватором обратная лопата емк. ковша 0,65 м3 с погрузкой на автомобили и отвозкой</t>
  </si>
  <si>
    <t>1/13,5</t>
  </si>
  <si>
    <t>148/244,2</t>
  </si>
  <si>
    <t>Устройство перехода в грунтах 1 группы установками для бурошнекового бурения для протаскивания стеклопластиковых труб центробежного литья с кольцевой жесткостью SN 10000 DN 500 мм ГОСТ Р ИСО 10467 (с помощью бентонитового загустителя 1231 кг, эмульсии для сгущения смеси 68 кг в готовом виде)</t>
  </si>
  <si>
    <t>1/21,5</t>
  </si>
  <si>
    <t>Засыпка песком рабочего и приемного котлованов до низа дорожной одежды бульдозером 59 кВт с уплотнением пневмотрамбовками</t>
  </si>
  <si>
    <t>Вибропогружение шпунта Ларсен 4 длиной 10 метров (шпунт с 5-ти кратной оборачиваемостью) с последующим извлечением на глубину 9,5 м в грунт 1 группы для крепления двух торцевых стенок рабочих котлованов при разработке грунта в котловане в мокрых грунтах</t>
  </si>
  <si>
    <t>Вибропогружение шпунта Ларсен 4 длиной 10 метров (шпунт с 5-ти кратной оборачиваемостью) с последующим извлечением на глубину 11,4 м в грунт 1 группы для крепления двух боковых стенок рабочего котлована и стенок приемного котлована при разработке грунта в котловане в мокрых грунтах</t>
  </si>
  <si>
    <t>Участок сети К2-47 – К2-49</t>
  </si>
  <si>
    <r>
      <t>11.</t>
    </r>
    <r>
      <rPr>
        <sz val="7"/>
        <color theme="1"/>
        <rFont val="Times New Roman"/>
        <family val="1"/>
        <charset val="204"/>
      </rPr>
      <t xml:space="preserve">  </t>
    </r>
    <r>
      <rPr>
        <sz val="12"/>
        <color theme="1"/>
        <rFont val="Times New Roman"/>
        <family val="1"/>
        <charset val="204"/>
      </rPr>
      <t> </t>
    </r>
  </si>
  <si>
    <t>Разработка мокрого грунта 1 группы рабочего котлована прямоугольного сечения размерами 7х4х4 м экскаватором обратная лопата емк. ковша 0,65 м3 с погрузкой на автомобили и отвозкой</t>
  </si>
  <si>
    <r>
      <t>12.</t>
    </r>
    <r>
      <rPr>
        <sz val="7"/>
        <color theme="1"/>
        <rFont val="Times New Roman"/>
        <family val="1"/>
        <charset val="204"/>
      </rPr>
      <t xml:space="preserve">  </t>
    </r>
    <r>
      <rPr>
        <sz val="12"/>
        <color theme="1"/>
        <rFont val="Times New Roman"/>
        <family val="1"/>
        <charset val="204"/>
      </rPr>
      <t> </t>
    </r>
  </si>
  <si>
    <t>Разработка сухого грунта 1 группы рабочего котлована прямоугольного сечения размерами 7х4х4 м экскаватором обратная лопата емк. ковша 0,65 м3 с погрузкой на автомобили и отвозкой</t>
  </si>
  <si>
    <r>
      <t>13.</t>
    </r>
    <r>
      <rPr>
        <sz val="7"/>
        <color theme="1"/>
        <rFont val="Times New Roman"/>
        <family val="1"/>
        <charset val="204"/>
      </rPr>
      <t xml:space="preserve">  </t>
    </r>
    <r>
      <rPr>
        <sz val="12"/>
        <color theme="1"/>
        <rFont val="Times New Roman"/>
        <family val="1"/>
        <charset val="204"/>
      </rPr>
      <t> </t>
    </r>
  </si>
  <si>
    <t>Разработка мокрого грунта 1 группы рабочего котлована прямоугольного сечения размерами 3х3х4 м экскаватором обратная лопата емк. ковша 0,65 м3 с погрузкой на автомобили и отвозкой</t>
  </si>
  <si>
    <r>
      <t>14.</t>
    </r>
    <r>
      <rPr>
        <sz val="7"/>
        <color theme="1"/>
        <rFont val="Times New Roman"/>
        <family val="1"/>
        <charset val="204"/>
      </rPr>
      <t xml:space="preserve">  </t>
    </r>
    <r>
      <rPr>
        <sz val="12"/>
        <color theme="1"/>
        <rFont val="Times New Roman"/>
        <family val="1"/>
        <charset val="204"/>
      </rPr>
      <t> </t>
    </r>
  </si>
  <si>
    <t>Разработка сухого грунта 1 группы рабочего котлована прямоугольного сечения размерами 3х3х4 м экскаватором обратная лопата емк. ковша 0,65 м3 с погрузкой на автомобили и отвозкой</t>
  </si>
  <si>
    <r>
      <t>1.</t>
    </r>
    <r>
      <rPr>
        <sz val="7"/>
        <color theme="1"/>
        <rFont val="Times New Roman"/>
        <family val="1"/>
        <charset val="204"/>
      </rPr>
      <t xml:space="preserve">      </t>
    </r>
    <r>
      <rPr>
        <sz val="12"/>
        <color theme="1"/>
        <rFont val="Times New Roman"/>
        <family val="1"/>
        <charset val="204"/>
      </rPr>
      <t> </t>
    </r>
  </si>
  <si>
    <t>111/183,15</t>
  </si>
  <si>
    <r>
      <t>2.</t>
    </r>
    <r>
      <rPr>
        <sz val="7"/>
        <color theme="1"/>
        <rFont val="Times New Roman"/>
        <family val="1"/>
        <charset val="204"/>
      </rPr>
      <t xml:space="preserve">      </t>
    </r>
    <r>
      <rPr>
        <sz val="12"/>
        <color theme="1"/>
        <rFont val="Times New Roman"/>
        <family val="1"/>
        <charset val="204"/>
      </rPr>
      <t> </t>
    </r>
  </si>
  <si>
    <r>
      <t>3.</t>
    </r>
    <r>
      <rPr>
        <sz val="7"/>
        <color theme="1"/>
        <rFont val="Times New Roman"/>
        <family val="1"/>
        <charset val="204"/>
      </rPr>
      <t xml:space="preserve">      </t>
    </r>
    <r>
      <rPr>
        <sz val="12"/>
        <color theme="1"/>
        <rFont val="Times New Roman"/>
        <family val="1"/>
        <charset val="204"/>
      </rPr>
      <t> </t>
    </r>
  </si>
  <si>
    <r>
      <t>4.</t>
    </r>
    <r>
      <rPr>
        <sz val="7"/>
        <color theme="1"/>
        <rFont val="Times New Roman"/>
        <family val="1"/>
        <charset val="204"/>
      </rPr>
      <t xml:space="preserve">      </t>
    </r>
    <r>
      <rPr>
        <sz val="12"/>
        <color theme="1"/>
        <rFont val="Times New Roman"/>
        <family val="1"/>
        <charset val="204"/>
      </rPr>
      <t> </t>
    </r>
  </si>
  <si>
    <t>Устройство перехода в грунтах 1 группы установками для бурошнекового бурения для протаскивания стеклопластиковых труб футляров центробежного литья с кольцевой жесткостью SN 10000 DN 800 мм ГОСТ Р ИСО 10467 (с помощью бентонитового загустителя 1231 кг, эмульсии для сгущения смеси 68 кг в готовом виде)</t>
  </si>
  <si>
    <t>1/6,5</t>
  </si>
  <si>
    <r>
      <t>5.</t>
    </r>
    <r>
      <rPr>
        <sz val="7"/>
        <color theme="1"/>
        <rFont val="Times New Roman"/>
        <family val="1"/>
        <charset val="204"/>
      </rPr>
      <t xml:space="preserve">      </t>
    </r>
    <r>
      <rPr>
        <sz val="12"/>
        <color theme="1"/>
        <rFont val="Times New Roman"/>
        <family val="1"/>
        <charset val="204"/>
      </rPr>
      <t> </t>
    </r>
  </si>
  <si>
    <t>8/6,5</t>
  </si>
  <si>
    <r>
      <t>6.</t>
    </r>
    <r>
      <rPr>
        <sz val="7"/>
        <color theme="1"/>
        <rFont val="Times New Roman"/>
        <family val="1"/>
        <charset val="204"/>
      </rPr>
      <t xml:space="preserve">      </t>
    </r>
    <r>
      <rPr>
        <sz val="12"/>
        <color theme="1"/>
        <rFont val="Times New Roman"/>
        <family val="1"/>
        <charset val="204"/>
      </rPr>
      <t> </t>
    </r>
  </si>
  <si>
    <t>Установка манжеты герметизирующей NG 355х800, ТУ 2531-004-58330883-2013 ООО «ЭнергоАрм» или аналог</t>
  </si>
  <si>
    <r>
      <t>7.</t>
    </r>
    <r>
      <rPr>
        <sz val="7"/>
        <color theme="1"/>
        <rFont val="Times New Roman"/>
        <family val="1"/>
        <charset val="204"/>
      </rPr>
      <t xml:space="preserve">      </t>
    </r>
    <r>
      <rPr>
        <sz val="12"/>
        <color theme="1"/>
        <rFont val="Times New Roman"/>
        <family val="1"/>
        <charset val="204"/>
      </rPr>
      <t> </t>
    </r>
  </si>
  <si>
    <t>Монтаж опорно-направляющих колец (ОНК) из сегментов AE2 высотой ребра 36 мм ТУ 2293-005-58330883-2013 ООО «ЭнергоАрм» или аналог</t>
  </si>
  <si>
    <r>
      <t>8.</t>
    </r>
    <r>
      <rPr>
        <sz val="7"/>
        <color theme="1"/>
        <rFont val="Times New Roman"/>
        <family val="1"/>
        <charset val="204"/>
      </rPr>
      <t xml:space="preserve">      </t>
    </r>
    <r>
      <rPr>
        <sz val="12"/>
        <color theme="1"/>
        <rFont val="Times New Roman"/>
        <family val="1"/>
        <charset val="204"/>
      </rPr>
      <t> </t>
    </r>
  </si>
  <si>
    <t>Монтаж противоскользящей ленты (для ОНК) AG-100x2-1,5; рулон 25 м ООО «ЭнергоАрм» или аналог</t>
  </si>
  <si>
    <r>
      <t>9.</t>
    </r>
    <r>
      <rPr>
        <sz val="7"/>
        <color theme="1"/>
        <rFont val="Times New Roman"/>
        <family val="1"/>
        <charset val="204"/>
      </rPr>
      <t xml:space="preserve">      </t>
    </r>
    <r>
      <rPr>
        <sz val="12"/>
        <color theme="1"/>
        <rFont val="Times New Roman"/>
        <family val="1"/>
        <charset val="204"/>
      </rPr>
      <t> </t>
    </r>
  </si>
  <si>
    <r>
      <t>10.</t>
    </r>
    <r>
      <rPr>
        <sz val="7"/>
        <color theme="1"/>
        <rFont val="Times New Roman"/>
        <family val="1"/>
        <charset val="204"/>
      </rPr>
      <t xml:space="preserve">  </t>
    </r>
    <r>
      <rPr>
        <sz val="12"/>
        <color theme="1"/>
        <rFont val="Times New Roman"/>
        <family val="1"/>
        <charset val="204"/>
      </rPr>
      <t> </t>
    </r>
  </si>
  <si>
    <t>Крепление стенок котлована глубиной от 3,5 до 4,5 м траншейными инвентарными щитами, с обвязкой и распорками в мокрых грунтах, в том числе:</t>
  </si>
  <si>
    <t>26/182/11,15</t>
  </si>
  <si>
    <t>обвязка труб из двутавра №30 по верху котлована с двух сторон</t>
  </si>
  <si>
    <t>0,95/26</t>
  </si>
  <si>
    <t>устройство распоров из труб Д=219х12 мм через 6 м на ширину котлована</t>
  </si>
  <si>
    <t>1,6/26</t>
  </si>
  <si>
    <t>Участок сети ДК – К2-51</t>
  </si>
  <si>
    <t>Разработка мокрого грунта 1 группы рабочего котлована прямоугольного сечения размерами 7х4х4 м экскаватором обратная лопата емк. ковша 0,65 м3 в отвал</t>
  </si>
  <si>
    <r>
      <t>15.</t>
    </r>
    <r>
      <rPr>
        <sz val="7"/>
        <color theme="1"/>
        <rFont val="Times New Roman"/>
        <family val="1"/>
        <charset val="204"/>
      </rPr>
      <t xml:space="preserve">  </t>
    </r>
    <r>
      <rPr>
        <sz val="12"/>
        <color theme="1"/>
        <rFont val="Times New Roman"/>
        <family val="1"/>
        <charset val="204"/>
      </rPr>
      <t> </t>
    </r>
  </si>
  <si>
    <t>Разработка сухого грунта 1 группы рабочего котлована прямоугольного сечения размерами 7х4х4 м экскаватором обратная лопата емк. ковша 0,65 м3 в отвал</t>
  </si>
  <si>
    <r>
      <t>16.</t>
    </r>
    <r>
      <rPr>
        <sz val="7"/>
        <color theme="1"/>
        <rFont val="Times New Roman"/>
        <family val="1"/>
        <charset val="204"/>
      </rPr>
      <t xml:space="preserve">  </t>
    </r>
    <r>
      <rPr>
        <sz val="12"/>
        <color theme="1"/>
        <rFont val="Times New Roman"/>
        <family val="1"/>
        <charset val="204"/>
      </rPr>
      <t> </t>
    </r>
  </si>
  <si>
    <r>
      <t>17.</t>
    </r>
    <r>
      <rPr>
        <sz val="7"/>
        <color theme="1"/>
        <rFont val="Times New Roman"/>
        <family val="1"/>
        <charset val="204"/>
      </rPr>
      <t xml:space="preserve">  </t>
    </r>
    <r>
      <rPr>
        <sz val="12"/>
        <color theme="1"/>
        <rFont val="Times New Roman"/>
        <family val="1"/>
        <charset val="204"/>
      </rPr>
      <t> </t>
    </r>
  </si>
  <si>
    <r>
      <t>18.</t>
    </r>
    <r>
      <rPr>
        <sz val="7"/>
        <color theme="1"/>
        <rFont val="Times New Roman"/>
        <family val="1"/>
        <charset val="204"/>
      </rPr>
      <t xml:space="preserve">  </t>
    </r>
    <r>
      <rPr>
        <sz val="12"/>
        <color theme="1"/>
        <rFont val="Times New Roman"/>
        <family val="1"/>
        <charset val="204"/>
      </rPr>
      <t> </t>
    </r>
  </si>
  <si>
    <t>27/44,55</t>
  </si>
  <si>
    <r>
      <t>19.</t>
    </r>
    <r>
      <rPr>
        <sz val="7"/>
        <color theme="1"/>
        <rFont val="Times New Roman"/>
        <family val="1"/>
        <charset val="204"/>
      </rPr>
      <t xml:space="preserve">  </t>
    </r>
    <r>
      <rPr>
        <sz val="12"/>
        <color theme="1"/>
        <rFont val="Times New Roman"/>
        <family val="1"/>
        <charset val="204"/>
      </rPr>
      <t> </t>
    </r>
  </si>
  <si>
    <r>
      <t>20.</t>
    </r>
    <r>
      <rPr>
        <sz val="7"/>
        <color theme="1"/>
        <rFont val="Times New Roman"/>
        <family val="1"/>
        <charset val="204"/>
      </rPr>
      <t xml:space="preserve">  </t>
    </r>
    <r>
      <rPr>
        <sz val="12"/>
        <color theme="1"/>
        <rFont val="Times New Roman"/>
        <family val="1"/>
        <charset val="204"/>
      </rPr>
      <t> </t>
    </r>
  </si>
  <si>
    <t>Засыпка местным грунтом рабочего котлована до проектной отметки бульдозером 59 кВт с уплотнением пневмотрамбовками</t>
  </si>
  <si>
    <t>Засыпка песком приемного котлована до низа дорожной одежды бульдозером 59 кВт с уплотнением пневмотрамбовками</t>
  </si>
  <si>
    <t>Участок сети К2-52 – К2-53</t>
  </si>
  <si>
    <t>шт./м3</t>
  </si>
  <si>
    <t>Разработка мокрого грунта 1 группы рабочего котлована прямоугольного сечения размерами 3х3х4 м экскаватором обратная лопата емк. ковша 0,65 м3 в отвал</t>
  </si>
  <si>
    <t>Разработка сухого грунта 1 группы рабочего котлована прямоугольного сечения размерами 3х3х4 м экскаватором обратная лопата емк. ковша 0,65 м3 в отвал</t>
  </si>
  <si>
    <t>25/23</t>
  </si>
  <si>
    <t>23/115</t>
  </si>
  <si>
    <t>Засыпка местным грунтом рабочего и приемного котлованов до проектной отметки бульдозером 59 кВт с уплотнением пневмотрамбовками</t>
  </si>
  <si>
    <t>м3</t>
  </si>
  <si>
    <t>Участок сети К2-129 – К2-130</t>
  </si>
  <si>
    <t>Разработка мокрого грунта 1 группы рабочего котлована прямоугольного сечения размерами 7х4х3 м экскаватором обратная лопата емк. ковша 0,65 м3 с погрузкой на автомобили и отвозкой</t>
  </si>
  <si>
    <t>Разработка сухого грунта 1 группы рабочего котлована прямоугольного сечения размерами 7х4х3 м экскаватором обратная лопата емк. ковша 0,65 м3 с погрузкой на автомобили и отвозкой</t>
  </si>
  <si>
    <t>Разработка мокрого грунта 1 группы рабочего котлована прямоугольного сечения размерами 3х3х3 м экскаватором обратная лопата емк. ковша 0,65 м3 с погрузкой на автомобили и отвозкой</t>
  </si>
  <si>
    <t>1/4,5</t>
  </si>
  <si>
    <t>Разработка сухого грунта 1 группы рабочего котлована прямоугольного сечения размерами 3х3х3 м экскаватором обратная лопата емк. ковша 0,65 м3 с погрузкой на автомобили и отвозкой</t>
  </si>
  <si>
    <t>м3/т</t>
  </si>
  <si>
    <t>74/122,1</t>
  </si>
  <si>
    <t>Устройство перехода в грунтах 1 группы установками для бурошнекового бурения для протаскивания стеклопластиковых футляров центробежного литья с кольцевой жесткостью SN 10000 DN 800 мм ГОСТ Р ИСО 10467 (с помощью бентонитового загустителя 1231 кг, эмульсии для сгущения смеси 68 кг в готовом виде)</t>
  </si>
  <si>
    <t>1/9,5</t>
  </si>
  <si>
    <t>16/9,5</t>
  </si>
  <si>
    <t>Крепление стенок котлована глубиной до 3,5 м траншейными инвентарными щитами</t>
  </si>
  <si>
    <t>м2</t>
  </si>
  <si>
    <t>Участок сети К2-127 – К2-128</t>
  </si>
  <si>
    <t>Устройство перехода в грунтах 1 группы установками для бурошнекового бурения для протаскивания стеклопластиковых футляров центробежного литья с кольцевой жесткостью SN 10000 DN 600 мм ГОСТ Р ИСО 10467 (с помощью бентонитового загустителя 1231 кг, эмульсии для сгущения смеси 68 кг в готовом виде)</t>
  </si>
  <si>
    <t>Установка манжеты герметизирующей NG 200х600, ТУ 2531-004-58330883-2013 ООО «ЭнергоАрм» или аналог</t>
  </si>
  <si>
    <t>Монтаж опорно-направляющих колец (ОНК) из сегментов AE1 высотой ребра 36 мм ТУ 2293-005-58330883-2013 ООО «ЭнергоАрм» или аналог</t>
  </si>
  <si>
    <t>Участок сети К2-149 – К2-150</t>
  </si>
  <si>
    <t>Участок сети К2-150 – К2-151</t>
  </si>
  <si>
    <t>Разработка мокрого грунта 1 группы рабочего котлована прямоугольного сечения размерами 7х4х7,5 м экскаватором обратная лопата емк. ковша 0,65 м3 в отвал</t>
  </si>
  <si>
    <t>1/140</t>
  </si>
  <si>
    <t>Разработка сухого грунта 1 группы рабочего котлована прямоугольного сечения размерами 7х4х7,5 м экскаватором обратная лопата емк. ковша 0,65 м3 в отвал</t>
  </si>
  <si>
    <t>Разработка мокрого грунта 1 группы рабочего котлована прямоугольного сечения размерами 3х3х7,5 м экскаватором обратная лопата емк. ковша 0,65 м3 с погрузкой на автомобили и отвозкой</t>
  </si>
  <si>
    <t>Разработка сухого грунта 1 группы рабочего котлована прямоугольного сечения размерами 3х3х7,5 м экскаватором обратная лопата емк. ковша 0,65 м3 с погрузкой на автомобили и отвозкой</t>
  </si>
  <si>
    <t>58,5/96,53</t>
  </si>
  <si>
    <t>Устройство перехода в грунтах 1 группы установками для бурошнекового бурения для протаскивания стеклопластиковых футляров центробежного литья с кольцевой жесткостью SN 10000 DN 1100 мм ГОСТ Р ИСО 10467 (с помощью бентонитового загустителя 1231 кг, эмульсии для сгущения смеси 68 кг в готовом виде)</t>
  </si>
  <si>
    <t>16/14</t>
  </si>
  <si>
    <t>Установка манжеты герметизирующей NG 630х1100, ТУ 2531-004-58330883-2013 ООО «ЭнергоАрм» или аналог</t>
  </si>
  <si>
    <t>Монтаж опорно-направляющих колец (ОНК) из сегментов MC и MC2 высотой ребра 36 мм ТУ 2293-005-58330883-2013 ООО «ЭнергоАрм» или аналог</t>
  </si>
  <si>
    <t>компл./шт./шт.</t>
  </si>
  <si>
    <t>14/84/14</t>
  </si>
  <si>
    <r>
      <t>16.</t>
    </r>
    <r>
      <rPr>
        <sz val="7"/>
        <color theme="1"/>
        <rFont val="Times New Roman"/>
        <family val="1"/>
        <charset val="204"/>
      </rPr>
      <t xml:space="preserve">              </t>
    </r>
    <r>
      <rPr>
        <sz val="12"/>
        <color theme="1"/>
        <rFont val="Times New Roman"/>
        <family val="1"/>
        <charset val="204"/>
      </rPr>
      <t> </t>
    </r>
  </si>
  <si>
    <t>Вибропогружение шпунта Ларсен 4 длиной 15 метров (шпунт с 5-ти кратной оборачиваемостью) с последующим извлечением на глубину 14,25 м в грунт 1 группы для крепления двух торцевых стенок рабочих котлованов при разработке грунта в котловане в мокрых грунтах</t>
  </si>
  <si>
    <t>Вибропогружение шпунта Ларсен 4 длиной 15 метров (шпунт с 5-ти кратной оборачиваемостью) с последующим извлечением на глубину 14,25 м в грунт 1 группы для крепления двух боковых стенок рабочего котлована и стенок приемного котлована при разработке грунта в котловане в мокрых грунтах</t>
  </si>
  <si>
    <t>Участок сети ДК – К2-55</t>
  </si>
  <si>
    <t>Участок сети К2-37 – К2-23</t>
  </si>
  <si>
    <t>Участок сети К2-35 – К2-41</t>
  </si>
  <si>
    <t>Разработка мокрого грунта 1 группы рабочего котлована прямоугольного сечения размерами 7х4х6 м экскаватором обратная лопата емк. ковша 0,65 м3 с погрузкой на автомобили и отвозкой</t>
  </si>
  <si>
    <t>Разработка сухого грунта 1 группы рабочего котлована прямоугольного сечения размерами 7х4х6 м экскаватором обратная лопата емк. ковша 0,65 м3 с погрузкой на автомобили и отвозкой</t>
  </si>
  <si>
    <t>Разработка мокрого грунта 1 группы рабочего котлована прямоугольного сечения размерами 3х3х7 м экскаватором обратная лопата емк. ковша 0,65 м3 с погрузкой на автомобили и отвозкой</t>
  </si>
  <si>
    <t>1/40,5</t>
  </si>
  <si>
    <t>Разработка сухого грунта 1 группы рабочего котлована прямоугольного сечения размерами 3х3х7 м экскаватором обратная лопата емк. ковша 0,65 м3 с погрузкой на автомобили и отвозкой</t>
  </si>
  <si>
    <t>194/320,1</t>
  </si>
  <si>
    <t>Участок сети К2-41 – К2-42</t>
  </si>
  <si>
    <t>Разработка мокрого грунта 1 группы рабочего котлована прямоугольного сечения размерами 7х4х7 м экскаватором обратная лопата емк. ковша 0,65 м3 в отвал</t>
  </si>
  <si>
    <t>1/126</t>
  </si>
  <si>
    <t>Разработка сухого грунта 1 группы рабочего котлована прямоугольного сечения размерами 7х4х7 м экскаватором обратная лопата емк. ковша 0,65 м3 в отвал</t>
  </si>
  <si>
    <t>54/89,1</t>
  </si>
  <si>
    <t>Участок сети К2-162 – коллектор</t>
  </si>
  <si>
    <t>Разработка мокрого грунта 1 группы рабочего котлована прямоугольного сечения размерами 7х4х4,5 м экскаватором обратная лопата емк. ковша 0,65 м3 в отвал</t>
  </si>
  <si>
    <t>Разработка сухого грунта 1 группы рабочего котлована прямоугольного сечения размерами 7х4х4,5 м экскаватором обратная лопата емк. ковша 0,65 м3 в отвал</t>
  </si>
  <si>
    <t>Разработка мокрого грунта 1 группы рабочего котлована прямоугольного сечения размерами 3х3х4,5 м экскаватором обратная лопата емк. ковша 0,65 м3 с погрузкой на автомобили и отвозкой</t>
  </si>
  <si>
    <t>Разработка сухого грунта 1 группы рабочего котлована прямоугольного сечения размерами 3х3х4,5 м экскаватором обратная лопата емк. ковша 0,65 м3 с погрузкой на автомобили и отвозкой</t>
  </si>
  <si>
    <t>40,5/97,2</t>
  </si>
  <si>
    <t>Устройство перехода в грунтах 1 группы установками для бурошнекового бурения для протаскивания стеклопластиковых футляров центробежного литья с кольцевой жесткостью SN 10000 DN 1000 мм ГОСТ Р ИСО 10467 (с помощью бентонитового загустителя 1231 кг, эмульсии для сгущения смеси 68 кг в готовом виде)</t>
  </si>
  <si>
    <t>Демонтажные работы</t>
  </si>
  <si>
    <t>Демонтаж пластиковых труб диаметром 500 мм методом замывки песчано-цементной смесью</t>
  </si>
  <si>
    <t>м/м3</t>
  </si>
  <si>
    <t>15/2,95</t>
  </si>
  <si>
    <t>Демонтаж существующего чугунного люка с погрузкой на автомобили и отвозкой в металлолом на 10 км</t>
  </si>
  <si>
    <t>9/0,54</t>
  </si>
  <si>
    <t>Демонтаж существующего ж.б. колодца Д=1,0 м с погрузкой на автомобили и отвозкой на 10 км</t>
  </si>
  <si>
    <t>9/14,3/37,18</t>
  </si>
  <si>
    <t>Монтажные работы</t>
  </si>
  <si>
    <t>Укладка полипропиленовых труб с кольцевой жесткостью SN 8 кН/м2 DN/ID 200 мм ГОСТ Р 54475-2011</t>
  </si>
  <si>
    <t>Укладка полипропиленовых труб с кольцевой жесткостью SN 8 кН/м2 DN/ОD 315 мм ГОСТ Р 54475-2011</t>
  </si>
  <si>
    <t>Укладка полипропиленовых труб с кольцевой жесткостью SN 8 кН/м2 DN/ID 300 мм ГОСТ Р 54475-2011</t>
  </si>
  <si>
    <t>Укладка полипропиленовых труб с кольцевой жесткостью SN 8 кН/м2 DN/ID 400 мм ГОСТ Р 54475-2011</t>
  </si>
  <si>
    <t>Укладка полипропиленовых труб с кольцевой жесткостью SN 8 кН/м2 DN/ID 500 мм ГОСТ Р 54475-2011</t>
  </si>
  <si>
    <t>Укладка стеклопластиковых труб центробежного литья с кольцевой жесткостью SN 10000 DN 600 мм ГОСТ Р ИСО 10467</t>
  </si>
  <si>
    <t>Укладка стеклопластиковых футляров центробежного литья с кольцевой жесткостью SN 10000 DN 800 мм ГОСТ Р ИСО 10467</t>
  </si>
  <si>
    <t>18/15</t>
  </si>
  <si>
    <t>15/75</t>
  </si>
  <si>
    <t>Монтаж втулок защитных для прохода ПП труб Ø200 мм сквозь стену ж/б колодца</t>
  </si>
  <si>
    <t>Монтаж втулок защитных для прохода ПП труб Ø250 мм сквозь стену ж/б колодца</t>
  </si>
  <si>
    <t>Монтаж втулок защитных для прохода ПП труб Ø300 мм сквозь стену ж/б колодца</t>
  </si>
  <si>
    <t>Монтаж втулок защитных для прохода ПП труб Ø400 мм сквозь стену ж/б колодца</t>
  </si>
  <si>
    <t>Монтаж втулок защитных для прохода ПП труб Ø500 мм сквозь стену ж/б колодца</t>
  </si>
  <si>
    <t>Монтаж муфт проходных для прохода стеклопластиковых труб Ø500 мм сквозь стену ж/б колодца</t>
  </si>
  <si>
    <t>Монтаж муфт проходных для прохода стеклопластиковых труб Ø1000 мм сквозь стену ж/б колодца</t>
  </si>
  <si>
    <t>578/23,12</t>
  </si>
  <si>
    <t>Заделка бетоном В 15 (М 200) пространства между втулками/муфтами и колодцами</t>
  </si>
  <si>
    <t>578/8,67</t>
  </si>
  <si>
    <t>Врезка в камеру канализационного коллектора</t>
  </si>
  <si>
    <t>врезка</t>
  </si>
  <si>
    <t>Колодец на сбросах с опор из сборного ж.б. Д=1,0 м с отстойной частью 0,7 м глубиной Н=2,85 м в мокрых грунтах, в том числе:</t>
  </si>
  <si>
    <r>
      <t>шт/м</t>
    </r>
    <r>
      <rPr>
        <vertAlign val="superscript"/>
        <sz val="12"/>
        <color rgb="FF000000"/>
        <rFont val="Times New Roman"/>
        <family val="1"/>
        <charset val="204"/>
      </rPr>
      <t>3</t>
    </r>
  </si>
  <si>
    <t>28/44,52</t>
  </si>
  <si>
    <t>плита днища ПН10</t>
  </si>
  <si>
    <t>28/2,8</t>
  </si>
  <si>
    <t>кольцо стеновое КС 10.6</t>
  </si>
  <si>
    <t>28/4,76</t>
  </si>
  <si>
    <t>кольцо стеновое КС 10.9</t>
  </si>
  <si>
    <t>56/13,44</t>
  </si>
  <si>
    <t xml:space="preserve"> плита перекрытия ПП10</t>
  </si>
  <si>
    <t xml:space="preserve"> кольцо доборное КО6</t>
  </si>
  <si>
    <t>56/1,12</t>
  </si>
  <si>
    <t>закладные стальные соединительные элементы в швах между сборными кольцами, в том числе:</t>
  </si>
  <si>
    <t>28/1120</t>
  </si>
  <si>
    <t>лестница (С1-07)</t>
  </si>
  <si>
    <t>28/817,6</t>
  </si>
  <si>
    <t>обойма из пескобетона М300</t>
  </si>
  <si>
    <t>28/0,56</t>
  </si>
  <si>
    <t xml:space="preserve">  цементно-песчаный раствор М100 для железнения поверхности лотка</t>
  </si>
  <si>
    <t>гидроизоляция колодца горячим битумом за 2 раза</t>
  </si>
  <si>
    <t>305,2/3,08/1,2</t>
  </si>
  <si>
    <t>Колодец дождеприемный из сборного ж.б. Д=1,0 м с отстойной частью 0,7 м глубиной Н= 2,85 м в мокрых грунтах, в том числе:</t>
  </si>
  <si>
    <t>9/14,31</t>
  </si>
  <si>
    <t>9/0,9</t>
  </si>
  <si>
    <t>9/1,53</t>
  </si>
  <si>
    <t>18/4,32</t>
  </si>
  <si>
    <t>18/0,36</t>
  </si>
  <si>
    <t>9/360</t>
  </si>
  <si>
    <t>9/262,8</t>
  </si>
  <si>
    <t>9/0,18</t>
  </si>
  <si>
    <t>9/0,081</t>
  </si>
  <si>
    <t>98,1/0,99/0,36</t>
  </si>
  <si>
    <t>Колодец дождеприемный из сборного ж.б. Д=1,0 м с отстойной частью 0,7 м глубиной Н= 2,80 м в мокрых грунтах в проезжей части, в том числе:</t>
  </si>
  <si>
    <t>91/186,55</t>
  </si>
  <si>
    <t>91/9,1</t>
  </si>
  <si>
    <t>182/43,68</t>
  </si>
  <si>
    <t xml:space="preserve"> кольцо стеновое КС7.3</t>
  </si>
  <si>
    <t>91/4,55</t>
  </si>
  <si>
    <t xml:space="preserve"> плита опорная ОП-1</t>
  </si>
  <si>
    <t>91/56,42</t>
  </si>
  <si>
    <t>364/320,32</t>
  </si>
  <si>
    <t xml:space="preserve">закладные стальные соединительные элементы </t>
  </si>
  <si>
    <t>91/3640</t>
  </si>
  <si>
    <t>91/2657,2</t>
  </si>
  <si>
    <t>91/1,82</t>
  </si>
  <si>
    <t>91/0,819</t>
  </si>
  <si>
    <t>991,9/10/3,64</t>
  </si>
  <si>
    <t>Колодец канализационный из сборного ж.б Д=1,0 м глубиной Н=2,3-3,0 м в мокрых грунтах, в том числе:</t>
  </si>
  <si>
    <t>26/64,22</t>
  </si>
  <si>
    <t>26/2,6</t>
  </si>
  <si>
    <t>26/4,42</t>
  </si>
  <si>
    <t>52/12,48</t>
  </si>
  <si>
    <t>52/1,04</t>
  </si>
  <si>
    <t>26/1040</t>
  </si>
  <si>
    <t>26/759,2</t>
  </si>
  <si>
    <t>26/0,52</t>
  </si>
  <si>
    <t>26/0,234</t>
  </si>
  <si>
    <t>бетон В22,5 W8 F150 для лотка</t>
  </si>
  <si>
    <t>26/22,88</t>
  </si>
  <si>
    <t>283,4/2,86/1,1</t>
  </si>
  <si>
    <t>Колодец канализационный из сборного ж.б Д=1,0 м глубиной Н=2,1-2,95 м в мокрых грунтах в проезжей части, в том числе:</t>
  </si>
  <si>
    <t>47/142,41</t>
  </si>
  <si>
    <t>47/4,7</t>
  </si>
  <si>
    <t>94/15,98</t>
  </si>
  <si>
    <t>47/11,28</t>
  </si>
  <si>
    <t>47/2,35</t>
  </si>
  <si>
    <t>47/29,14</t>
  </si>
  <si>
    <t>188/165,44</t>
  </si>
  <si>
    <t>47/1880</t>
  </si>
  <si>
    <t>лестница (С1-08)</t>
  </si>
  <si>
    <t>47/1522,8</t>
  </si>
  <si>
    <t>47/0,94</t>
  </si>
  <si>
    <t>47/0,423</t>
  </si>
  <si>
    <t>47/41,36</t>
  </si>
  <si>
    <t>512,3/5,17/1,9</t>
  </si>
  <si>
    <t>Колодец канализационный из сборного ж.б Д=1,5 м глубиной Н=3,0-7,2 м в мокрых грунтах, в том числе:</t>
  </si>
  <si>
    <t>19/132,05</t>
  </si>
  <si>
    <t>плита днища ПН15</t>
  </si>
  <si>
    <t>19/5,32</t>
  </si>
  <si>
    <t>кольцо стеновое КС 15.9</t>
  </si>
  <si>
    <t>114/45,6</t>
  </si>
  <si>
    <t xml:space="preserve"> плита перекрытия ПП15</t>
  </si>
  <si>
    <t>19/5,13</t>
  </si>
  <si>
    <t>76/1,52</t>
  </si>
  <si>
    <t>19/855</t>
  </si>
  <si>
    <t>лестница (С1-12)</t>
  </si>
  <si>
    <t>19/862,6</t>
  </si>
  <si>
    <t>19/0,57</t>
  </si>
  <si>
    <t>19/0,304</t>
  </si>
  <si>
    <t>19/56,43</t>
  </si>
  <si>
    <t>351,5/3,6/1,33</t>
  </si>
  <si>
    <t>Колодец канализационный из сборного ж.б Д=1,5 м глубиной Н=3,0-7,2 м в мокрых грунтах в проезжей части, в том числе:</t>
  </si>
  <si>
    <t>49/369,46</t>
  </si>
  <si>
    <t>49/13,23</t>
  </si>
  <si>
    <t>294/117,6</t>
  </si>
  <si>
    <t>49/13,79</t>
  </si>
  <si>
    <t>49/2,45</t>
  </si>
  <si>
    <t>49/30,38</t>
  </si>
  <si>
    <t>196/172,48</t>
  </si>
  <si>
    <t>49/2205</t>
  </si>
  <si>
    <t>49/2224,6</t>
  </si>
  <si>
    <t>49/1,47</t>
  </si>
  <si>
    <t>49/0,784</t>
  </si>
  <si>
    <t>49/145,53</t>
  </si>
  <si>
    <t>906,5/9,31/3,5</t>
  </si>
  <si>
    <t>Колодец канализационный из сборного ж.б Д=2,0 м глубиной Н=4,5 м в мокрых грунтах, в том числе:</t>
  </si>
  <si>
    <t>1/10,69</t>
  </si>
  <si>
    <t>плита днища ПН20</t>
  </si>
  <si>
    <t>кольцо стеновое КС 20.6</t>
  </si>
  <si>
    <t>2/0,78</t>
  </si>
  <si>
    <t>кольцо стеновое КС 20.9</t>
  </si>
  <si>
    <t>3/1,68</t>
  </si>
  <si>
    <t>1/0,51</t>
  </si>
  <si>
    <t>1/0,62</t>
  </si>
  <si>
    <t>1/45,4</t>
  </si>
  <si>
    <t>1/0,04</t>
  </si>
  <si>
    <t>1/0,025</t>
  </si>
  <si>
    <t>34,5/0,35/0,13</t>
  </si>
  <si>
    <t>Установка люка ДМ1 (С250)-1-60х60 ГОСТ 3634-99</t>
  </si>
  <si>
    <t>100/6,0</t>
  </si>
  <si>
    <t>Установка люка Л (А15)-К.1-60 ГОСТ 3634-99</t>
  </si>
  <si>
    <t>73/4,38</t>
  </si>
  <si>
    <t>Установка люка ТМ (Д400)-К.1-60 ГОСТ 3634-99</t>
  </si>
  <si>
    <t>97/13,58</t>
  </si>
  <si>
    <t>15648,72 /25821,05</t>
  </si>
  <si>
    <t>1270,33 /2095,69</t>
  </si>
  <si>
    <t>1546/10822/663</t>
  </si>
  <si>
    <t>1/70</t>
  </si>
  <si>
    <t>1/42</t>
  </si>
  <si>
    <r>
      <t xml:space="preserve">Прокладка труб ПЭ100 SDR 17 Ру=1,0 МПа </t>
    </r>
    <r>
      <rPr>
        <sz val="12"/>
        <color theme="1"/>
        <rFont val="Calibri"/>
        <family val="2"/>
        <charset val="204"/>
      </rPr>
      <t>Ø</t>
    </r>
    <r>
      <rPr>
        <sz val="12"/>
        <color theme="1"/>
        <rFont val="Times New Roman"/>
        <family val="1"/>
        <charset val="204"/>
      </rPr>
      <t>355х21,1 мм по ГОСТ 18599-2001, в т. ч. протаскивание в футляры</t>
    </r>
  </si>
  <si>
    <t>6/30</t>
  </si>
  <si>
    <t>1/12</t>
  </si>
  <si>
    <t>14/12</t>
  </si>
  <si>
    <t>12/60</t>
  </si>
  <si>
    <t>1/23</t>
  </si>
  <si>
    <t>1/14</t>
  </si>
  <si>
    <t>9/45</t>
  </si>
  <si>
    <t>1/10</t>
  </si>
  <si>
    <t>16/10</t>
  </si>
  <si>
    <r>
      <t xml:space="preserve">Прокладка труб ПЭ100 SDR 17 Ру=1,0 МПа </t>
    </r>
    <r>
      <rPr>
        <sz val="12"/>
        <color theme="1"/>
        <rFont val="Calibri"/>
        <family val="2"/>
        <charset val="204"/>
      </rPr>
      <t>Ø</t>
    </r>
    <r>
      <rPr>
        <sz val="12"/>
        <color theme="1"/>
        <rFont val="Times New Roman"/>
        <family val="1"/>
        <charset val="204"/>
      </rPr>
      <t>200х11,9 мм по ГОСТ 18599-2001, в т. ч. протаскивание в футляры</t>
    </r>
  </si>
  <si>
    <t>10/50</t>
  </si>
  <si>
    <r>
      <t xml:space="preserve">Устройство перехода в грунтах 1 группы установками для бурошнекового бурения для протаскивания труб ПЭ100 SDR 17 Ру=1,0 МПа </t>
    </r>
    <r>
      <rPr>
        <sz val="12"/>
        <color theme="1"/>
        <rFont val="Calibri"/>
        <family val="2"/>
        <charset val="204"/>
      </rPr>
      <t>Ø</t>
    </r>
    <r>
      <rPr>
        <sz val="12"/>
        <color theme="1"/>
        <rFont val="Times New Roman"/>
        <family val="1"/>
        <charset val="204"/>
      </rPr>
      <t>450х26,7 мм по ГОСТ 18599-2001 (с помощью бентонитового загустителя 1231 кг, эмульсии для сгущения смеси 68 кг в готовом виде)</t>
    </r>
  </si>
  <si>
    <r>
      <t xml:space="preserve">Прокладка труб ПЭ100 SDR 17 Ру=1,0 МПа </t>
    </r>
    <r>
      <rPr>
        <sz val="12"/>
        <color theme="1"/>
        <rFont val="Calibri"/>
        <family val="2"/>
        <charset val="204"/>
      </rPr>
      <t>Ø</t>
    </r>
    <r>
      <rPr>
        <sz val="12"/>
        <color theme="1"/>
        <rFont val="Times New Roman"/>
        <family val="1"/>
        <charset val="204"/>
      </rPr>
      <t>630х37,4 мм по ГОСТ 18599-2001, в т. ч. протаскивание в футляры</t>
    </r>
  </si>
  <si>
    <t>1/45</t>
  </si>
  <si>
    <r>
      <t xml:space="preserve">Устройство перехода в грунтах 1 группы установками для бурошнекового бурения для протаскивания труб ПЭ100 SDR 17 Ру=1,0 МПа </t>
    </r>
    <r>
      <rPr>
        <sz val="12"/>
        <color theme="1"/>
        <rFont val="Calibri"/>
        <family val="2"/>
        <charset val="204"/>
      </rPr>
      <t>Ø</t>
    </r>
    <r>
      <rPr>
        <sz val="12"/>
        <color theme="1"/>
        <rFont val="Times New Roman"/>
        <family val="1"/>
        <charset val="204"/>
      </rPr>
      <t>225х13,4 мм по ГОСТ 18599-2001 (с помощью бентонитового загустителя 1231 кг, эмульсии для сгущения смеси 68 кг в готовом виде)</t>
    </r>
  </si>
  <si>
    <r>
      <t xml:space="preserve">Устройство перехода в грунтах 1 группы установками для бурошнекового бурения для протаскивания труб ПЭ100 SDR 17 Ру=1,0 МПа </t>
    </r>
    <r>
      <rPr>
        <sz val="12"/>
        <color theme="1"/>
        <rFont val="Calibri"/>
        <family val="2"/>
        <charset val="204"/>
      </rPr>
      <t>Ø</t>
    </r>
    <r>
      <rPr>
        <sz val="12"/>
        <color theme="1"/>
        <rFont val="Times New Roman"/>
        <family val="1"/>
        <charset val="204"/>
      </rPr>
      <t>280х16,6 мм по ГОСТ 18599-2001 (с помощью бентонитового загустителя 1231 кг, эмульсии для сгущения смеси 68 кг в готовом виде)</t>
    </r>
  </si>
  <si>
    <t>1/98</t>
  </si>
  <si>
    <t>1/60</t>
  </si>
  <si>
    <r>
      <t xml:space="preserve">Укладка труб ПЭ100 SDR 17 Ру=1,0 МПа </t>
    </r>
    <r>
      <rPr>
        <sz val="12"/>
        <color theme="1"/>
        <rFont val="Calibri"/>
        <family val="2"/>
        <charset val="204"/>
      </rPr>
      <t>Ø</t>
    </r>
    <r>
      <rPr>
        <sz val="12"/>
        <color theme="1"/>
        <rFont val="Times New Roman"/>
        <family val="1"/>
        <charset val="204"/>
      </rPr>
      <t>355х21,1 мм по ГОСТ 18599-2001, в т.ч протаскивание в футляры</t>
    </r>
  </si>
  <si>
    <t>Монтаж муфт защитных для прохода ПЭ труб Ø200 мм через стенку ж/б колодца</t>
  </si>
  <si>
    <t>Монтаж муфт защитных для прохода ПЭ труб Ø225 мм через стенку ж/б колодца</t>
  </si>
  <si>
    <t>Монтаж муфт защитных для прохода ПЭ труб Ø280 мм через стенку ж/б колодца</t>
  </si>
  <si>
    <t>Монтаж муфт защитных для прохода ПЭ труб Ø355 мм через стенку ж/б колодца</t>
  </si>
  <si>
    <t>Монтаж муфт защитных для прохода ПЭ труб Ø450 мм через стенку ж/б колодца</t>
  </si>
  <si>
    <t>Монтаж муфт защитных для прохода ПЭ труб Ø560 мм через стенку ж/б колодца</t>
  </si>
  <si>
    <t>Монтаж муфт защитных для прохода ПЭ труб Ø630 мм через стенку ж/б колодца</t>
  </si>
  <si>
    <t>Устройство перехода в грунтах 1 группы установками для бурошнекового бурения для протаскивания труб ПЭ100 SDR 17 Ру=1,0 МПа Ø560х33,2 мм по ГОСТ 18599-2001 (с помощью бентонитового загустителя 1231 кг, эмульсии для сгущения смеси 68 кг в готовом виде)</t>
  </si>
  <si>
    <t>1/26</t>
  </si>
  <si>
    <t>1/84</t>
  </si>
  <si>
    <t>1/19</t>
  </si>
  <si>
    <t>15/1</t>
  </si>
  <si>
    <t>прокладки резиновые пористые уплотняющие ПРП-40.К-20.400, L=2,2 м</t>
  </si>
  <si>
    <t>Сети дождевой канализации путепровода тоннельного типа и от КНС путепровода в створе ул. Станиславского. Шифр 5-802-2-НК09</t>
  </si>
  <si>
    <t>Разбивка оси прокладки дождевой канализации</t>
  </si>
  <si>
    <t>290,58/479,45</t>
  </si>
  <si>
    <t>21,30/35,16</t>
  </si>
  <si>
    <t>Вибропогружение оставляемого шпунта Ларсен 4 длиной 20 метров в грунт 1 группы для крепления стенок котлована размером 4х4х10,5 м для канализационной камеры при разработке грунта в котловане в мокрых грунтах</t>
  </si>
  <si>
    <t>Разработка мокрого грунта 1 группы рабочего котлована прямоугольного сечения размерами 3х3х4 м экскаватором обратная лопата емк. ковша 0,65 м3 с погрузкой на автомобили и отвозкой на 20 км</t>
  </si>
  <si>
    <t>Разработка сухого грунта 1 группы рабочего котлована прямоугольного сечения размерами 3х3х4 м экскаватором обратная лопата емк. ковша 0,65 м3 с погрузкой на автомобили и отвозкой на 20 км</t>
  </si>
  <si>
    <t>Устройство перехода в грунтах 1 группы установками для горизонтального шнекового бурения для протаскивания стеклопластиковых труб центробежного литья с кольцевой жесткостью SN 10000 DN 600 мм ГОСТ Р ИСО 10467 (с помощью бентонитового загустителя 1231 кг, эмульсии для сгущения смеси 68 кг в готовом виде)</t>
  </si>
  <si>
    <t>переход/м</t>
  </si>
  <si>
    <t>Врезка в сущ. канализационный коллектор</t>
  </si>
  <si>
    <t>Устройство колодцев канализационных из сборных ж/б элементов Д=1,5 м Н=3,5 м в мокрых грунтах, в том числе:</t>
  </si>
  <si>
    <t>1/6,37</t>
  </si>
  <si>
    <t>1/0,27</t>
  </si>
  <si>
    <t>кольцо стеновое КС 15.6</t>
  </si>
  <si>
    <t>1/0,3</t>
  </si>
  <si>
    <t>4/1,6</t>
  </si>
  <si>
    <t xml:space="preserve"> плита перекрытия 1ПП 15</t>
  </si>
  <si>
    <t>1/0,28</t>
  </si>
  <si>
    <t>устройство закладных стальных соединительных элементов в швах между сборными кольцами (в т.ч. МС-3 – 16/32,16 шт/кг, МС-7 – 4/6,52 шт/кг)</t>
  </si>
  <si>
    <t>20/38,68</t>
  </si>
  <si>
    <t>1/0,03</t>
  </si>
  <si>
    <t>1/2,97</t>
  </si>
  <si>
    <t>лестница (марка С1-12)</t>
  </si>
  <si>
    <t xml:space="preserve">гидроизоляция колодца горячим битумом в 2 раза </t>
  </si>
  <si>
    <r>
      <t>шт/м</t>
    </r>
    <r>
      <rPr>
        <vertAlign val="superscript"/>
        <sz val="12"/>
        <color theme="1"/>
        <rFont val="Times New Roman"/>
        <family val="1"/>
        <charset val="204"/>
      </rPr>
      <t>3</t>
    </r>
    <r>
      <rPr>
        <sz val="12"/>
        <color theme="1"/>
        <rFont val="Times New Roman"/>
        <family val="1"/>
        <charset val="204"/>
      </rPr>
      <t>/кг</t>
    </r>
  </si>
  <si>
    <t>18,5/0,19/0,07</t>
  </si>
  <si>
    <t>цементно-песчаный раствор М100 для железнения поверхности лотка</t>
  </si>
  <si>
    <t>1/0,016</t>
  </si>
  <si>
    <t xml:space="preserve">люк Л(А15)-К.1-60 </t>
  </si>
  <si>
    <t>1/0,12</t>
  </si>
  <si>
    <t>Устройство камер-гасителей напора из сборного ж.б. размером 2,6х2,6 м Н=3,4 м в мокром грунте, в том числе:</t>
  </si>
  <si>
    <t>2/29,46</t>
  </si>
  <si>
    <t>блок 1СБК-2,6</t>
  </si>
  <si>
    <t>4/6,12</t>
  </si>
  <si>
    <t>блок 2ВБК-2,6</t>
  </si>
  <si>
    <t>2/3,16</t>
  </si>
  <si>
    <t>блок НБК-2,6</t>
  </si>
  <si>
    <t>2/4,66</t>
  </si>
  <si>
    <t>кольцо опорное КО-6</t>
  </si>
  <si>
    <t>8/0,16</t>
  </si>
  <si>
    <t xml:space="preserve">лестница </t>
  </si>
  <si>
    <t>8/285,6</t>
  </si>
  <si>
    <t>2/4,8</t>
  </si>
  <si>
    <t>2/10,56</t>
  </si>
  <si>
    <t xml:space="preserve">устройство закладных стальных соединительных элементов </t>
  </si>
  <si>
    <t>2/160</t>
  </si>
  <si>
    <t>78,9/0,82/0,3</t>
  </si>
  <si>
    <t>Монтаж оборудования камеры-гасителя напора КГ4, в том числе:</t>
  </si>
  <si>
    <t xml:space="preserve">шт. </t>
  </si>
  <si>
    <t>заглушка чугунная фланцевая Ду=300 мм ЗФ</t>
  </si>
  <si>
    <t>болт М 24х210 ГОСТ 7798-70</t>
  </si>
  <si>
    <t>гайка М 24 ГОСТ 5919-73</t>
  </si>
  <si>
    <t>Монтаж оборудования камеры-гасителя напора КГ3, в том числе:</t>
  </si>
  <si>
    <t>заглушка чугунная фланцевая Ду=450 мм ЗФ</t>
  </si>
  <si>
    <t>2/0,2</t>
  </si>
  <si>
    <t>лестница  (марка С1-04)</t>
  </si>
  <si>
    <t>2/39,0</t>
  </si>
  <si>
    <t>люк ДМ2(С250)-2-37х78</t>
  </si>
  <si>
    <t>2/200</t>
  </si>
  <si>
    <t>10/0,4/0,96</t>
  </si>
  <si>
    <t>10/0,15</t>
  </si>
  <si>
    <t>Устройство бетонной отмостки B10 у края люка круглых колодцев h=0,05, в том числе</t>
  </si>
  <si>
    <r>
      <t xml:space="preserve">Укладка труб ПЭ100 SDR 17 Ру=1,0 МПа </t>
    </r>
    <r>
      <rPr>
        <sz val="12"/>
        <color theme="1"/>
        <rFont val="Calibri"/>
        <family val="2"/>
        <charset val="204"/>
      </rPr>
      <t>Ø</t>
    </r>
    <r>
      <rPr>
        <sz val="12"/>
        <color theme="1"/>
        <rFont val="Times New Roman"/>
        <family val="1"/>
        <charset val="204"/>
      </rPr>
      <t>315х18,7 мм по ГОСТ 18599-2001</t>
    </r>
  </si>
  <si>
    <t>Укладка труб ПЭ100 SDR 17 Ру=1,0 МПа Ø450х26,7 мм по ГОСТ 18599-2001</t>
  </si>
  <si>
    <t>Укладка отводов 70° ПЭ100 SDR 17 Ру=1,0 МПа Ø315х18,7 мм</t>
  </si>
  <si>
    <t>Укладка отводов 60° ПЭ100 SDR 17 Ру=1,0 МПа Ø315х18,7 мм</t>
  </si>
  <si>
    <t>Укладка отводов 90° ПЭ100 SDR 17 Ру=1,0 МПа Ø450х26,7 мм</t>
  </si>
  <si>
    <t>Монтаж втулки под фланец ПЭ100 SDR17 Py=1,0 МПа Ø315х18,7 мм</t>
  </si>
  <si>
    <t>Монтаж втулки под фланец ПЭ100 SDR17 Py=1,0 МПа Ø450х26,7 мм</t>
  </si>
  <si>
    <t>Монтаж фланца стального для разъемных соединений ПЭ труб Py=1,0 МПа Ø315 мм по ГОСТ 12822-80</t>
  </si>
  <si>
    <t>Монтаж фланца стального для разъемных соединений ПЭ труб Py=1,0 МПа Ø450 мм по ГОСТ 12822-80</t>
  </si>
  <si>
    <t>Монтаж муфт защитных для прохода ПЭ труб Ø315 мм через стенку ж/б камеры</t>
  </si>
  <si>
    <t>Монтаж муфт защитных для прохода ПЭ труб Ø450 мм через стенку ж/б камеры</t>
  </si>
  <si>
    <t>фланец стальной для разъемных соединений ПЭ труб Py=1,0 МПа Ø315 мм</t>
  </si>
  <si>
    <t>втулка под фланец ПЭ100 SDR17 Py=1,0 МПа Ø315мм</t>
  </si>
  <si>
    <t>отвод ПЭ100 SDR17 Ру=1,0 МПа 90° Ø315 мм</t>
  </si>
  <si>
    <r>
      <t xml:space="preserve">труба </t>
    </r>
    <r>
      <rPr>
        <sz val="12"/>
        <color rgb="FF000000"/>
        <rFont val="Times New Roman"/>
        <family val="1"/>
        <charset val="204"/>
      </rPr>
      <t>стальная водогазопроводная Ø50х3,5 мм с наружной антикоррозийной изоляцией</t>
    </r>
  </si>
  <si>
    <t>фланец стальной для разъемных соединений ПЭ труб Py=1,0 МПа Ø450 мм</t>
  </si>
  <si>
    <t>втулка под фланец ПЭ100 SDR17 Py=1,0 МПа Ø450мм</t>
  </si>
  <si>
    <t>отвод ПЭ100 SDR17 Ру=1,0 МПа 90° Ø450 мм</t>
  </si>
  <si>
    <t>Сети дождевой канализации. ПК9-ПК13. Шифр 5-802-2-НК11</t>
  </si>
  <si>
    <r>
      <t>Укладка полипропиленовых труб с кольцевой жесткостью SN 8 кН/м</t>
    </r>
    <r>
      <rPr>
        <vertAlign val="superscript"/>
        <sz val="12"/>
        <color theme="1"/>
        <rFont val="Times New Roman"/>
        <family val="1"/>
        <charset val="204"/>
      </rPr>
      <t>2</t>
    </r>
    <r>
      <rPr>
        <sz val="12"/>
        <color theme="1"/>
        <rFont val="Times New Roman"/>
        <family val="1"/>
        <charset val="204"/>
      </rPr>
      <t xml:space="preserve"> в комплекте с уплотнительными кольцами DN/ID 200 мм ГОСТ Р 54475-2011</t>
    </r>
  </si>
  <si>
    <r>
      <t>Укладка полипропиленовых труб с кольцевой жесткостью SN 8 кН/м</t>
    </r>
    <r>
      <rPr>
        <vertAlign val="superscript"/>
        <sz val="12"/>
        <color theme="1"/>
        <rFont val="Times New Roman"/>
        <family val="1"/>
        <charset val="204"/>
      </rPr>
      <t>2</t>
    </r>
    <r>
      <rPr>
        <sz val="12"/>
        <color theme="1"/>
        <rFont val="Times New Roman"/>
        <family val="1"/>
        <charset val="204"/>
      </rPr>
      <t xml:space="preserve"> в комплекте с уплотнительными кольцами DN/ID 250 мм ГОСТ Р 54475-2011</t>
    </r>
  </si>
  <si>
    <r>
      <t>Укладка полипропиленовых труб с кольцевой жесткостью SN 8 кН/м</t>
    </r>
    <r>
      <rPr>
        <vertAlign val="superscript"/>
        <sz val="12"/>
        <color theme="1"/>
        <rFont val="Times New Roman"/>
        <family val="1"/>
        <charset val="204"/>
      </rPr>
      <t>2</t>
    </r>
    <r>
      <rPr>
        <sz val="12"/>
        <color theme="1"/>
        <rFont val="Times New Roman"/>
        <family val="1"/>
        <charset val="204"/>
      </rPr>
      <t xml:space="preserve"> в комплекте с уплотнительными кольцами DN/ID 300 мм ГОСТ Р 54475-2011</t>
    </r>
  </si>
  <si>
    <r>
      <t>Укладка полипропиленовых труб с кольцевой жесткостью SN 8 кН/м</t>
    </r>
    <r>
      <rPr>
        <vertAlign val="superscript"/>
        <sz val="12"/>
        <color theme="1"/>
        <rFont val="Times New Roman"/>
        <family val="1"/>
        <charset val="204"/>
      </rPr>
      <t>2</t>
    </r>
    <r>
      <rPr>
        <sz val="12"/>
        <color theme="1"/>
        <rFont val="Times New Roman"/>
        <family val="1"/>
        <charset val="204"/>
      </rPr>
      <t xml:space="preserve"> в комплекте с уплотнительными кольцами DN/ID 400 мм ГОСТ Р 54475-2011</t>
    </r>
  </si>
  <si>
    <r>
      <t>Укладка полипропиленовых труб с кольцевой жесткостью SN 8 кН/м</t>
    </r>
    <r>
      <rPr>
        <vertAlign val="superscript"/>
        <sz val="12"/>
        <color theme="1"/>
        <rFont val="Times New Roman"/>
        <family val="1"/>
        <charset val="204"/>
      </rPr>
      <t>2</t>
    </r>
    <r>
      <rPr>
        <sz val="12"/>
        <color theme="1"/>
        <rFont val="Times New Roman"/>
        <family val="1"/>
        <charset val="204"/>
      </rPr>
      <t xml:space="preserve"> в комплекте с уплотнительными кольцами DN/ID 500 мм ГОСТ Р 54475-2011</t>
    </r>
  </si>
  <si>
    <t>Установка манжеты герметизирующей NG 600х800, ТУ 2531-004-58330883-2013 ООО «ЭнергоАрм» или аналог</t>
  </si>
  <si>
    <t>Монтаж опорно-направляющих колец (ОНК) D=600 мм из сегментов MC высотой ребра 36 мм ТУ 1469-005-58330883-2013 ООО «ЭнергоАрм» или аналог</t>
  </si>
  <si>
    <t>25/125</t>
  </si>
  <si>
    <t>Монтаж втулок защитных на двух уплотнительных кольцах для прохода ПП труб Ø200 мм сквозь стену ж/б колодца</t>
  </si>
  <si>
    <t>Монтаж втулок защитных на двух уплотнительных кольцах для прохода ПП труб Ø250 мм сквозь стену ж/б колодца</t>
  </si>
  <si>
    <t>Монтаж втулок защитных на двух уплотнительных кольцах для прохода ПП труб Ø300 мм сквозь стену ж/б колодца</t>
  </si>
  <si>
    <t>Монтаж втулок защитных на двух уплотнительных кольцах для прохода ПП труб Ø400 мм сквозь стену ж/б колодца</t>
  </si>
  <si>
    <t>Монтаж втулок защитных на двух уплотнительных кольцах для прохода ПП труб Ø500 мм сквозь стену ж/б колодца</t>
  </si>
  <si>
    <t>166/6,64</t>
  </si>
  <si>
    <t>166/2,49</t>
  </si>
  <si>
    <t>Врезка в сущ. камеру канализационного коллектора</t>
  </si>
  <si>
    <t>Врезка в сущ. колодец на сети дождевой канализации (построенных на первом этапе строительства, см. 5-802-1-НК03)</t>
  </si>
  <si>
    <t>Укладка полиэтиленовых футляров ПЭ100 SDR17 PN 1,0 Ø800х29,7 мм по ГОСТ 18599-2001.</t>
  </si>
  <si>
    <t>- стремянка</t>
  </si>
  <si>
    <t>- стальные соединительные элементы, в т. ч. МС-2 – 72 шт., МС-6 – 36 шт.</t>
  </si>
  <si>
    <t>20/4,8</t>
  </si>
  <si>
    <t>7/1,19</t>
  </si>
  <si>
    <t>9/239,7</t>
  </si>
  <si>
    <t>9/1,44</t>
  </si>
  <si>
    <t>108/200,16</t>
  </si>
  <si>
    <t>9/7,97</t>
  </si>
  <si>
    <t>Устройство колодцев дождеприемных из сборного ж.б. Д=1,0 с отстойной частью 0,7, в сухом грунте, в том числе:</t>
  </si>
  <si>
    <t>- стальные соединительные элементы в т. ч. МС-2 – 48 шт., МС-6 – 20 шт</t>
  </si>
  <si>
    <t>5/4,85</t>
  </si>
  <si>
    <t>13/3,12</t>
  </si>
  <si>
    <t>3/0,51</t>
  </si>
  <si>
    <t>11/0,22</t>
  </si>
  <si>
    <t>5/0,5</t>
  </si>
  <si>
    <t>5/145,9</t>
  </si>
  <si>
    <t>5/0,8</t>
  </si>
  <si>
    <t>68/127,02</t>
  </si>
  <si>
    <t>Устройство колодцев дождеприемных из сборного ж.б. Д=1,0 с отстойной частью 0,7, в сухом грунте в проезжей части, в том числе:</t>
  </si>
  <si>
    <t>- плита опорная ОП-1д</t>
  </si>
  <si>
    <t>- стальные соединительные элементы в т. ч. МС-2 – 240 шт., МС-6 –104 шт.</t>
  </si>
  <si>
    <t>- прокладка резиновая пористая уплотняющая ПРП-40 L=2,2 м</t>
  </si>
  <si>
    <t>26/127,02</t>
  </si>
  <si>
    <t>53/12,72</t>
  </si>
  <si>
    <t>29/4,93</t>
  </si>
  <si>
    <t>34/0,68</t>
  </si>
  <si>
    <t>26/16,12</t>
  </si>
  <si>
    <t>26/702,7</t>
  </si>
  <si>
    <t>26/4,16</t>
  </si>
  <si>
    <t>344/641,6</t>
  </si>
  <si>
    <t>104/91,52</t>
  </si>
  <si>
    <t>Устройство колодцев канализационных из сборного ж.б. Д=1,0 м, в сухих грунтах, в том числе:</t>
  </si>
  <si>
    <t>- стальные соединительные элементы, в т. ч. МС-2 – 64 шт., МС-6 – 44 шт.</t>
  </si>
  <si>
    <t>11/9,93</t>
  </si>
  <si>
    <t>15/3,6</t>
  </si>
  <si>
    <t>11/1,87</t>
  </si>
  <si>
    <t>25/0,5</t>
  </si>
  <si>
    <t>11/1,1</t>
  </si>
  <si>
    <t>11/1,76</t>
  </si>
  <si>
    <t>11/227,1</t>
  </si>
  <si>
    <t>108/197,12</t>
  </si>
  <si>
    <t>11/0,099</t>
  </si>
  <si>
    <t>Устройство колодцев канализационных из сборного ж.б. Д=1,0 м, в сухих грунтах в проезжей части, в том числе:</t>
  </si>
  <si>
    <t>- плита опорная ОП-1к</t>
  </si>
  <si>
    <t>- стальные соединительные элементы, в т. ч. МС-2 – 100 шт., МС-6 – 68 шт.</t>
  </si>
  <si>
    <t>- цементно-песчаный раствор М100 для железнения поверхности лотка</t>
  </si>
  <si>
    <t>шт./м³</t>
  </si>
  <si>
    <t>17/39,58</t>
  </si>
  <si>
    <t>73/17,52</t>
  </si>
  <si>
    <t>24/4,08</t>
  </si>
  <si>
    <t>66/1,32</t>
  </si>
  <si>
    <t>17/10,54</t>
  </si>
  <si>
    <t>17/1,7</t>
  </si>
  <si>
    <t>17/2,72</t>
  </si>
  <si>
    <t>17/376,3</t>
  </si>
  <si>
    <t>168/306,8</t>
  </si>
  <si>
    <t>68/59,84</t>
  </si>
  <si>
    <t>17/0,153</t>
  </si>
  <si>
    <t>Устройство колодцев канализационных из сборного ж/б Д=1,5 м в мокрых грунтах, в том числе:</t>
  </si>
  <si>
    <t>- стальные соединительные элементы, в т. ч. МС-3 – 48 шт., МС-7 – 16 шт.</t>
  </si>
  <si>
    <t>4/9,92</t>
  </si>
  <si>
    <t>12/4,8</t>
  </si>
  <si>
    <t>4/1,2</t>
  </si>
  <si>
    <t>12/0,24</t>
  </si>
  <si>
    <t>4/1,08</t>
  </si>
  <si>
    <t>4/1,48</t>
  </si>
  <si>
    <t>4/142,7</t>
  </si>
  <si>
    <t>4/3,8</t>
  </si>
  <si>
    <t>64/122,56</t>
  </si>
  <si>
    <t>74/0,76/0,28</t>
  </si>
  <si>
    <t>4/0,064</t>
  </si>
  <si>
    <t>Устройство колодцев канализационных из сборного ж/б Д=1,5 в мокрых грунтах в проезжей части, в том числе:</t>
  </si>
  <si>
    <t>- кольцо стеновое КО-6</t>
  </si>
  <si>
    <t>- стальные соединительные элементы, в т. ч. МС-3 – 128 шт., МС-7 – 40 шт.</t>
  </si>
  <si>
    <t>10/31,48</t>
  </si>
  <si>
    <t>31/12,4</t>
  </si>
  <si>
    <t>19/0,38</t>
  </si>
  <si>
    <t>10/2,8</t>
  </si>
  <si>
    <t>10/2,7</t>
  </si>
  <si>
    <t>10/6,2</t>
  </si>
  <si>
    <t>10/3,7</t>
  </si>
  <si>
    <t>10/386</t>
  </si>
  <si>
    <t>10/9,5</t>
  </si>
  <si>
    <t>168/322,48</t>
  </si>
  <si>
    <t>185/7,6/0,7</t>
  </si>
  <si>
    <t>40/35,2</t>
  </si>
  <si>
    <t>10/0,16</t>
  </si>
  <si>
    <t>31/1,86</t>
  </si>
  <si>
    <t>24/1,44</t>
  </si>
  <si>
    <t>27/3,78</t>
  </si>
  <si>
    <t>Участок сети К6-130а – К6-131</t>
  </si>
  <si>
    <r>
      <t>Разработка мокрого грунта 1 группы рабочего котлована прямоугольного сечения размерами 7х4х5,6 м экскаватором обратная лопата емк. ковша 0,65 м</t>
    </r>
    <r>
      <rPr>
        <vertAlign val="superscript"/>
        <sz val="12"/>
        <color theme="1"/>
        <rFont val="Times New Roman"/>
        <family val="1"/>
        <charset val="204"/>
      </rPr>
      <t>3</t>
    </r>
    <r>
      <rPr>
        <sz val="12"/>
        <color theme="1"/>
        <rFont val="Times New Roman"/>
        <family val="1"/>
        <charset val="204"/>
      </rPr>
      <t xml:space="preserve"> в отвал</t>
    </r>
  </si>
  <si>
    <t>1/79,5</t>
  </si>
  <si>
    <r>
      <t>Разработка сухого грунта 1 группы рабочего котлована прямоугольного сечения размерами 7х4х5,6 м экскаватором обратная лопата емк. ковша 0,65 м</t>
    </r>
    <r>
      <rPr>
        <vertAlign val="superscript"/>
        <sz val="12"/>
        <color theme="1"/>
        <rFont val="Times New Roman"/>
        <family val="1"/>
        <charset val="204"/>
      </rPr>
      <t>3</t>
    </r>
    <r>
      <rPr>
        <sz val="12"/>
        <color theme="1"/>
        <rFont val="Times New Roman"/>
        <family val="1"/>
        <charset val="204"/>
      </rPr>
      <t xml:space="preserve"> в отвал</t>
    </r>
  </si>
  <si>
    <t>1/77,3</t>
  </si>
  <si>
    <r>
      <t>Разработка мокрого грунта 1 группы приемного котлована прямоугольного сечения размерами 7х4х5,8 м экскаватором обратная лопата емк. ковша 0,65 м</t>
    </r>
    <r>
      <rPr>
        <vertAlign val="superscript"/>
        <sz val="12"/>
        <color theme="1"/>
        <rFont val="Times New Roman"/>
        <family val="1"/>
        <charset val="204"/>
      </rPr>
      <t>3</t>
    </r>
    <r>
      <rPr>
        <sz val="12"/>
        <color theme="1"/>
        <rFont val="Times New Roman"/>
        <family val="1"/>
        <charset val="204"/>
      </rPr>
      <t xml:space="preserve"> с погрузкой на автомобили и отвозкой</t>
    </r>
  </si>
  <si>
    <t>1/86,8</t>
  </si>
  <si>
    <r>
      <t>Разработка сухого грунта 1 группы приемного котлована прямоугольного сечения размерами 7х4х5,8 м экскаватором обратная лопата емк. ковша 0,65 м</t>
    </r>
    <r>
      <rPr>
        <vertAlign val="superscript"/>
        <sz val="12"/>
        <color theme="1"/>
        <rFont val="Times New Roman"/>
        <family val="1"/>
        <charset val="204"/>
      </rPr>
      <t>3</t>
    </r>
    <r>
      <rPr>
        <sz val="12"/>
        <color theme="1"/>
        <rFont val="Times New Roman"/>
        <family val="1"/>
        <charset val="204"/>
      </rPr>
      <t xml:space="preserve"> с погрузкой на автомобили и отвозкой</t>
    </r>
  </si>
  <si>
    <t>1/75,6</t>
  </si>
  <si>
    <t>162,4/268</t>
  </si>
  <si>
    <t>Устройство перехода в грунтах 1 группы установками для бурошнекового бурения для протаскивания футляра ПЭ100 SDR17 Ø800х47,4 мм ГОСТ 18599-2001 (с помощью бентонитового загустителя 1231 кг, эмульсии для сгущения смеси 68 кг в готовом виде)</t>
  </si>
  <si>
    <t>1/26,4</t>
  </si>
  <si>
    <t>Протаскивание в футляры стеклопластиковых труб центробежного литья с кольцевой жесткостью SN 10000 DN 600 мм ГОСТ Р ИСО 10467</t>
  </si>
  <si>
    <t>Монтаж опорно-направляющих колец (ОНК) D=500 мм из сегментов MC высотой ребра 36 мм ТУ 1469-005-58330883-2013 ООО «ЭнергоАрм» или аналог</t>
  </si>
  <si>
    <t>Засыпка песком рабочего котлована до низа дорожной одежды бульдозером 59 кВт с уплотнением пневмотрамбовками</t>
  </si>
  <si>
    <t>Вибропогружение шпунта Ларсен 4 длиной 12 метров (шпунт с 5-ти кратной оборачиваемостью) с последующим извлечением на глубину 11,4 м в грунт 1 группы для крепления двух боковых стенок рабочего котлована и стенок приемного котлована при разработке грунта в котловане в мокрых грунтах</t>
  </si>
  <si>
    <t>Участок сети К6-131 – К6-131.1</t>
  </si>
  <si>
    <r>
      <t>Разработка мокрого грунта 1 группы приемного котлована прямоугольного сечения размерами 3х3х5,9 м экскаватором обратная лопата емк. ковша 0,65 м</t>
    </r>
    <r>
      <rPr>
        <vertAlign val="superscript"/>
        <sz val="12"/>
        <color theme="1"/>
        <rFont val="Times New Roman"/>
        <family val="1"/>
        <charset val="204"/>
      </rPr>
      <t>3</t>
    </r>
    <r>
      <rPr>
        <sz val="12"/>
        <color theme="1"/>
        <rFont val="Times New Roman"/>
        <family val="1"/>
        <charset val="204"/>
      </rPr>
      <t xml:space="preserve"> с погрузкой на автомобили и отвозкой</t>
    </r>
  </si>
  <si>
    <t>1/25,2</t>
  </si>
  <si>
    <r>
      <t>Разработка сухого грунта 1 группы рабочего котлована прямоугольного сечения размерами 3х3х5,9 м экскаватором обратная лопата емк. ковша 0,65 м</t>
    </r>
    <r>
      <rPr>
        <vertAlign val="superscript"/>
        <sz val="12"/>
        <color theme="1"/>
        <rFont val="Times New Roman"/>
        <family val="1"/>
        <charset val="204"/>
      </rPr>
      <t>3</t>
    </r>
    <r>
      <rPr>
        <sz val="12"/>
        <color theme="1"/>
        <rFont val="Times New Roman"/>
        <family val="1"/>
        <charset val="204"/>
      </rPr>
      <t xml:space="preserve"> с погрузкой на автомобили и отвозкой</t>
    </r>
  </si>
  <si>
    <t>1/27,9</t>
  </si>
  <si>
    <t>53,1/87,6</t>
  </si>
  <si>
    <t>1/28,6</t>
  </si>
  <si>
    <t>Вибропогружение шпунта Ларсен 4 длиной 12 метров (шпунт с 5-ти кратной оборачиваемостью) с последующим извлечением на глубину 11,4 м в грунт 1 группы для крепления  стенок приемного котлована при разработке грунта в котловане в мокрых грунтах</t>
  </si>
  <si>
    <t>2809,40/4635,64</t>
  </si>
  <si>
    <t>284,57/469,49</t>
  </si>
  <si>
    <t>Сети дождевой канализации. Пр. Энергетиков. Шифр 5-802-2-НК12</t>
  </si>
  <si>
    <t>Разбивка оси трассы дождевой канализации</t>
  </si>
  <si>
    <r>
      <t>Укладка полипропиленовых труб с кольцевой жесткостью SN 8 кН/м</t>
    </r>
    <r>
      <rPr>
        <vertAlign val="superscript"/>
        <sz val="12"/>
        <color theme="1"/>
        <rFont val="Times New Roman"/>
        <family val="1"/>
        <charset val="204"/>
      </rPr>
      <t>2</t>
    </r>
    <r>
      <rPr>
        <sz val="12"/>
        <color theme="1"/>
        <rFont val="Times New Roman"/>
        <family val="1"/>
        <charset val="204"/>
      </rPr>
      <t xml:space="preserve"> DN/ID 200 мм ГОСТ Р 54475-2011 в комплекте с уплотнительными кольцами</t>
    </r>
  </si>
  <si>
    <r>
      <t>Укладка полипропиленовых труб с кольцевой жесткостью SN 8 кН/м</t>
    </r>
    <r>
      <rPr>
        <vertAlign val="superscript"/>
        <sz val="12"/>
        <color theme="1"/>
        <rFont val="Times New Roman"/>
        <family val="1"/>
        <charset val="204"/>
      </rPr>
      <t>2</t>
    </r>
    <r>
      <rPr>
        <sz val="12"/>
        <color theme="1"/>
        <rFont val="Times New Roman"/>
        <family val="1"/>
        <charset val="204"/>
      </rPr>
      <t xml:space="preserve"> DN/OD 315 мм ГОСТ Р 54475-2011  в комплекте с уплотнительными кольцами</t>
    </r>
  </si>
  <si>
    <r>
      <t>Укладка полипропиленовых труб с кольцевой жесткостью SN 8 кН/м</t>
    </r>
    <r>
      <rPr>
        <vertAlign val="superscript"/>
        <sz val="12"/>
        <color theme="1"/>
        <rFont val="Times New Roman"/>
        <family val="1"/>
        <charset val="204"/>
      </rPr>
      <t>2</t>
    </r>
    <r>
      <rPr>
        <sz val="12"/>
        <color theme="1"/>
        <rFont val="Times New Roman"/>
        <family val="1"/>
        <charset val="204"/>
      </rPr>
      <t xml:space="preserve"> DN/ID 300 мм ГОСТ Р 54475-2011 в комплекте с уплотнительными кольцами</t>
    </r>
  </si>
  <si>
    <t>Монтаж втулок защитных для прохода ПП труб  DN/ID 200 мм сквозь стену ж/б колодца на двух уплотнительных кольцах</t>
  </si>
  <si>
    <t>Монтаж втулок защитных для прохода ПП труб  DN/OD 315 мм сквозь стену ж/б колодца на двух уплотнительных кольцах</t>
  </si>
  <si>
    <t>Монтаж втулок защитных для прохода ПП труб  DN/ID 300 мм сквозь стену ж/б колодца на двух уплотнительных кольцах</t>
  </si>
  <si>
    <t>44/1,76</t>
  </si>
  <si>
    <t>44/1,32</t>
  </si>
  <si>
    <t>Устройство колодцев дождеприемных из сборного ж.б. Д=1,0 м с отстойной частью 0,7-0,88 м, в сухих грунтах в проезжей части , в том числе:</t>
  </si>
  <si>
    <t>- кольцо опорное КС7.3</t>
  </si>
  <si>
    <t>- плита перекрытия ОП-1д</t>
  </si>
  <si>
    <t>- обойма из пескобетона класса М300</t>
  </si>
  <si>
    <t>- стальные соединительные элементы (МС-1 – 4/7,76 шт./кг, МС-2 – 68/134,64 шт./кг, МС-5 – 36/56,16 шт./кг, МС-6 – 36/57,6 шт./кг)</t>
  </si>
  <si>
    <t xml:space="preserve">- гидроизоляция колодца горячим битумом за 2 раза </t>
  </si>
  <si>
    <t>- установка прокладок резиновых пористых уплотняющих  ПРП-40.К-15.300, L=2,2 м</t>
  </si>
  <si>
    <r>
      <t>м</t>
    </r>
    <r>
      <rPr>
        <vertAlign val="superscript"/>
        <sz val="12"/>
        <color theme="1"/>
        <rFont val="Times New Roman"/>
        <family val="1"/>
        <charset val="204"/>
      </rPr>
      <t>2</t>
    </r>
    <r>
      <rPr>
        <sz val="12"/>
        <color theme="1"/>
        <rFont val="Times New Roman"/>
        <family val="1"/>
        <charset val="204"/>
      </rPr>
      <t xml:space="preserve"> /кг</t>
    </r>
  </si>
  <si>
    <t>9/10,75</t>
  </si>
  <si>
    <t>9/2,13</t>
  </si>
  <si>
    <t>10/0,50</t>
  </si>
  <si>
    <t>9/0,90</t>
  </si>
  <si>
    <t>9/2,88</t>
  </si>
  <si>
    <t>9/1,62</t>
  </si>
  <si>
    <t>9/194,50</t>
  </si>
  <si>
    <t>9/1,30</t>
  </si>
  <si>
    <t>144/256,16</t>
  </si>
  <si>
    <t>92,1/235,8</t>
  </si>
  <si>
    <t>36/31,7</t>
  </si>
  <si>
    <r>
      <t xml:space="preserve">Укладка полиэтиленовых труб ПЭ100 SDR17 PN 1,0 </t>
    </r>
    <r>
      <rPr>
        <sz val="12"/>
        <color theme="1"/>
        <rFont val="Calibri"/>
        <family val="2"/>
        <charset val="204"/>
      </rPr>
      <t>Ø</t>
    </r>
    <r>
      <rPr>
        <sz val="12"/>
        <color theme="1"/>
        <rFont val="Times New Roman"/>
        <family val="1"/>
        <charset val="204"/>
      </rPr>
      <t xml:space="preserve">355х21,1мм  </t>
    </r>
  </si>
  <si>
    <t xml:space="preserve">Монтаж муфт защитных для прохода ПЭ труб Ø355 мм через стенку ж/б колодца </t>
  </si>
  <si>
    <t xml:space="preserve">Установка люка ДМ2 (С250)-2-37х78 </t>
  </si>
  <si>
    <t>Устройство колодцев канализационных из сборного ж.б. Д=1,0 м в сухом грунте в проезжей части, в том числе:</t>
  </si>
  <si>
    <t>- кольцо стеновое КС 7.3</t>
  </si>
  <si>
    <t>- устройство лотка в колодце из бетона класса В 22.5 W6 F200</t>
  </si>
  <si>
    <t>- стальные соединительные элементы (МС-1 – 4/7,76 шт./кг, МС-2 – 84/166,32 шт./кг, МС-5 – 48/74,88 шт./кг, МС-6 – 48/76,8 шт./кг)</t>
  </si>
  <si>
    <t>- установка прокладок резиновых пористых уплотняющих ПРП-40.К-15.300, L=2,2 м</t>
  </si>
  <si>
    <t>12/17,05</t>
  </si>
  <si>
    <t>15/3,60</t>
  </si>
  <si>
    <t>18/2,88</t>
  </si>
  <si>
    <t>13/0,65</t>
  </si>
  <si>
    <t>12/4,92</t>
  </si>
  <si>
    <t>12/1,20</t>
  </si>
  <si>
    <t>12/262,50</t>
  </si>
  <si>
    <t>12/2,60</t>
  </si>
  <si>
    <t>12/1,92</t>
  </si>
  <si>
    <t>184/325,76</t>
  </si>
  <si>
    <t>48/42,24</t>
  </si>
  <si>
    <t>139,9/358,1</t>
  </si>
  <si>
    <t>12/1,68</t>
  </si>
  <si>
    <t xml:space="preserve">Добор сухого грунта 1 группы траншеи прямоугольного сечения с погрузкой на автомобили и отвозкой </t>
  </si>
  <si>
    <t>80,09/132,16</t>
  </si>
  <si>
    <t>Крепление стен траншей деревянными инвентарными щитами при разработке грунта в траншее до 3 м</t>
  </si>
  <si>
    <t>Крепление стен траншей траншейными инвентарными щитами, с обвязкой и распорками при глубине более 3 м, в том числе:</t>
  </si>
  <si>
    <t>Погружение вибропогружателем стальной трубы Д=219х12 мм с шагом 1 м на глубину 7 м с пятикратной оборачиваемостью для крепления стенок траншей</t>
  </si>
  <si>
    <t>1085/66,51</t>
  </si>
  <si>
    <t>13/0,80</t>
  </si>
  <si>
    <t>Обвязка труб из двутавра №30 по верху траншеи с двух сторон</t>
  </si>
  <si>
    <t>197/7,20</t>
  </si>
  <si>
    <t>1185,5/1956,05</t>
  </si>
  <si>
    <t>Извлечение стальных труб, разборка обвязки с распорами</t>
  </si>
  <si>
    <t>Крепление стенок котлована металлическими боксами глубиной до 5 м, с 25-и кратной оборачиваемостью, в неустойчивых грунтах в том числе:</t>
  </si>
  <si>
    <t>щиты габаритами 2,5 х 2,6 м</t>
  </si>
  <si>
    <r>
      <t>шт/м</t>
    </r>
    <r>
      <rPr>
        <vertAlign val="superscript"/>
        <sz val="12"/>
        <color theme="1"/>
        <rFont val="Times New Roman"/>
        <family val="1"/>
        <charset val="204"/>
      </rPr>
      <t>2</t>
    </r>
    <r>
      <rPr>
        <sz val="12"/>
        <color theme="1"/>
        <rFont val="Times New Roman"/>
        <family val="1"/>
        <charset val="204"/>
      </rPr>
      <t>/т</t>
    </r>
  </si>
  <si>
    <t>2/6,5/8,0</t>
  </si>
  <si>
    <t>щиты габаритами 2,5 х 1,4 м</t>
  </si>
  <si>
    <t>8/3,5/2,5</t>
  </si>
  <si>
    <t>Крепление стенок котлована металлическими боксами глубиной до 5 м, без оборачиваемости, в неустойчивых грунтах в том числе:</t>
  </si>
  <si>
    <t>щиты габаритами 2,5 х 2,6</t>
  </si>
  <si>
    <t>Обратная засыпка траншеи песком до низа дорожной одежды бульдозером 59 кВт с уплотнением пневмотрамбовками</t>
  </si>
  <si>
    <t>Разборка и восстановление дорожной одежды</t>
  </si>
  <si>
    <t>Разборка дорожной одежды толщиной 0,24 м</t>
  </si>
  <si>
    <t>628,5/150,8</t>
  </si>
  <si>
    <t>Погрузка дорожной одежды на автомобили экскаватором и отвозка на 5 км</t>
  </si>
  <si>
    <t>150,8/361,9</t>
  </si>
  <si>
    <t>Восстановление дорожной одежды в составе:</t>
  </si>
  <si>
    <t xml:space="preserve">- горячий пористый крупнозернистый асфальтобетон  марки I по ГОСТ 9128-2013 на вязком битуме БНД  90/130, отвечающем требованиям ГОСТа 22245-90* - 0,07 м </t>
  </si>
  <si>
    <t xml:space="preserve">- асфальтобетон горячий плотный крупнозернистый  тип Б, марки I по ГОСТ 9128-2013 на вязком битуме БНД  90/130, отвечающем требованиям ГОСТа 22245-90*- 0,07 м </t>
  </si>
  <si>
    <t>- асфальтобетон горячий плотный мелкозернистый  тип Б, марки I по ГОСТ 9128-2013 на вязком битуме БНД  90/130, отвечающем требованиям ГОСТа 22245-90*- 0,05 м</t>
  </si>
  <si>
    <t>Устройство распоров из труб Д=219х12 мм через 6 м на ширину траншеи</t>
  </si>
  <si>
    <t>Объемы работ по реконструкции существующего колодца</t>
  </si>
  <si>
    <t>Разборка существующих железобетонных конструкций</t>
  </si>
  <si>
    <t>Транспортировка разбираемых элементов на расстояние 25км</t>
  </si>
  <si>
    <t>в том числе  заливка эпоксидным компаундом</t>
  </si>
  <si>
    <t>Устройство  монолитной  железобетонной плиты из бетона тяжелого, класс: В30 F150 W8,  ГОСТ 26633-2015</t>
  </si>
  <si>
    <t>Изготовление арматурных каркасов:</t>
  </si>
  <si>
    <t>арматурная сталь класса: А-III, диаметром 25 мм</t>
  </si>
  <si>
    <t>арматурная сталь класса: А-III, диаметром 16 мм</t>
  </si>
  <si>
    <t>арматурная сталь класса: А-III, диаметром 12 мм</t>
  </si>
  <si>
    <t>арматурная сталь класса: А-I, диаметром 8 мм</t>
  </si>
  <si>
    <t>Изготовление и установка типовых элементов:</t>
  </si>
  <si>
    <t>Кольцо стеновое КС 15.18, ГОСТ 8020-2016, ед. вес 2010кг</t>
  </si>
  <si>
    <t>Кольцо стеновое КС 15.9, ГОСТ 8020-2016, ед. вес 1000кг</t>
  </si>
  <si>
    <t>Кольцо стеновое КС 7.3, ГОСТ 8020-2016, ед. вес 130кг</t>
  </si>
  <si>
    <t>Опорная плита дорожная ОП-1д, альбом ПС-334-08, ед. вес 1010кг</t>
  </si>
  <si>
    <t>Плита водобойная ПП6, т.п. 3.006.1-2.87.2, ед. вес 220кг</t>
  </si>
  <si>
    <t>Установка металлической лестницы Ст1,  ТПР 902-09-22.84, ед. вес 5,66</t>
  </si>
  <si>
    <t>Крепление лестницы:  анкер Hilti HSA М8х55</t>
  </si>
  <si>
    <t>Люк тяжелый  ТM (Д400-1-60) (с замком), ГОСТ3634-2019, ед. вес 120кг</t>
  </si>
  <si>
    <t>Прокладка резиновая пористая уплотняющая ПРП-40.К-15.300      L=2,2 м</t>
  </si>
  <si>
    <t>Устройство закладных деталей МС-3 ТПР 902-09-22.84-VIII.88</t>
  </si>
  <si>
    <t>Устройство закладных деталей МС-5 ТПР 902-09-22.84-VIII.88</t>
  </si>
  <si>
    <t>Устройство закладных деталей МС-7 ТПР 902-09-22.84-VIII.88</t>
  </si>
  <si>
    <t>Бурение отверстий в железобетонной плите Ø29 L=725 с обеспыливанием</t>
  </si>
  <si>
    <t>Подрезка стенового кольца КС15.9 на 10см по высоте</t>
  </si>
  <si>
    <t>Устройство отверстий в железобетонной стене:</t>
  </si>
  <si>
    <t>Втулка защитная для прохода ПП труб  DN/ID 300 на двух уплотнительных кольцах</t>
  </si>
  <si>
    <t>Устройство обоймы в железобетонной стене:</t>
  </si>
  <si>
    <t>устройство отверстия 900х1050(h)мм в стеновом кольце</t>
  </si>
  <si>
    <t>бурение отверстий в железобетоне Ø20 L=60мм с обеспыливанием</t>
  </si>
  <si>
    <t>бетон В15,  ГОСТ 26633-2015</t>
  </si>
  <si>
    <r>
      <t xml:space="preserve">Муфта защитная для прохода ПЭ </t>
    </r>
    <r>
      <rPr>
        <sz val="12"/>
        <color theme="1"/>
        <rFont val="Calibri"/>
        <family val="2"/>
        <charset val="204"/>
      </rPr>
      <t>Ø</t>
    </r>
    <r>
      <rPr>
        <sz val="12"/>
        <color theme="1"/>
        <rFont val="Times New Roman"/>
        <family val="1"/>
        <charset val="204"/>
      </rPr>
      <t>355</t>
    </r>
  </si>
  <si>
    <t>Гидроизоляция поверхностей, соприкасающихся с грунтом битумом БНД 90/130 в 2 слоя (указана площадь ж/б поверхности)</t>
  </si>
  <si>
    <t xml:space="preserve"> на «Устройство сетей дождевой канализации и коллектора ливневой канализации»</t>
  </si>
  <si>
    <t xml:space="preserve">КОММЕРЧЕСКОЕ ПРЕДЛОЖЕНИЕ </t>
  </si>
  <si>
    <t>компл.</t>
  </si>
  <si>
    <t>Накладные расходы (транспортировка сотрудников, проживание, питание, суточные и т.п.)</t>
  </si>
  <si>
    <t>Стоимость Банковской гарантии на СМР (включена в стоимость Предложения)</t>
  </si>
  <si>
    <t>Итого стоимость коммерческого предложения, руб., с учетом НДС 20%</t>
  </si>
  <si>
    <t>Срок выполнения работ, к.д.</t>
  </si>
  <si>
    <t>Кол-во сотрудников, планируемых для работы на площадке (ИТР/ рабочие), чел.</t>
  </si>
  <si>
    <t>ИТР ____ чел. / рабочих ______ чел.</t>
  </si>
  <si>
    <t>Условия финансирования (аванс (да/нет), размер,%)</t>
  </si>
  <si>
    <t xml:space="preserve"> %</t>
  </si>
  <si>
    <t>Готовность открытия банковской гарантии в соответствии с договором (да/нет)</t>
  </si>
  <si>
    <t>да</t>
  </si>
  <si>
    <t>Стоимость банковской гарантии учтена в стоимости коммерческого предложения, ориентировочная стоимость</t>
  </si>
  <si>
    <t>Гарантийный срок, мес.</t>
  </si>
  <si>
    <t>60 мес.</t>
  </si>
  <si>
    <t>Согласие подписать договор по форме Заказчика</t>
  </si>
  <si>
    <t>Система налогооблажения (ОСНО/УСН)</t>
  </si>
  <si>
    <t>ОСНО/УСН</t>
  </si>
  <si>
    <t>Опыт аналогичных работ  (указать не менее трех аналогичных договоров: Заказчик, объект, сумма)</t>
  </si>
  <si>
    <t>Дата регистрации компании (приложить все документы в соответствии с обязательным списком)</t>
  </si>
  <si>
    <t>дд.мм.гг.</t>
  </si>
  <si>
    <t>Участник подтверждает, что учел в коммерческом предложении вне необходимые материалы, в том числе вспомогательное оборудование и работы для поставки, монтажу,пуско-наладочных работ, весь комплекс раот, обеспечивающий ввод в эксплуатацию</t>
  </si>
  <si>
    <t>Обязательное предоставление Графика движения рабочей силы (ИТР, рабочие) в календарных днях</t>
  </si>
  <si>
    <t xml:space="preserve">представлен / не представлен </t>
  </si>
  <si>
    <t>Указать ранее заключенные договоры с ГК ВИС, если имеется</t>
  </si>
  <si>
    <t>Дополнительная информация</t>
  </si>
  <si>
    <t>Наименование компании</t>
  </si>
  <si>
    <t>_________________ (Ф.И.О. Должность)</t>
  </si>
  <si>
    <t xml:space="preserve">дд.мм.гг. </t>
  </si>
  <si>
    <t>Итого стоимость работ, руб.</t>
  </si>
  <si>
    <t xml:space="preserve">НАИМЕНОВАНИЕ ОРГАНИЗАЦИИ </t>
  </si>
  <si>
    <t>ИНН</t>
  </si>
  <si>
    <t>Юридический адрес</t>
  </si>
  <si>
    <t>телефон, Ф.И.О., должность</t>
  </si>
  <si>
    <t xml:space="preserve">эл.почта </t>
  </si>
  <si>
    <t xml:space="preserve">Примечание </t>
  </si>
  <si>
    <t>давальческие материалы</t>
  </si>
  <si>
    <t>.- стальные соединительные элементы, в т. ч.
 МС-3 – 164 шт., МС-7 – 188 шт.</t>
  </si>
  <si>
    <t>9. / 63</t>
  </si>
  <si>
    <t>10. / 50</t>
  </si>
  <si>
    <t>3</t>
  </si>
  <si>
    <t>5</t>
  </si>
  <si>
    <t xml:space="preserve">Объем </t>
  </si>
  <si>
    <t>7</t>
  </si>
  <si>
    <t>9</t>
  </si>
  <si>
    <t xml:space="preserve">.- щебень фр. 40-70 (гранитный) марки М1200 с заклинкой фракционированным мелким щебнем по ГОСТ 8267-93, слой 0,34 м </t>
  </si>
  <si>
    <t xml:space="preserve">.- песок мелкий 1 класса Кф&gt;2 м/сут по ГОСТ 8736-93*; слой 0,5 м </t>
  </si>
  <si>
    <t xml:space="preserve">определить путь расчета </t>
  </si>
  <si>
    <t>Сдача работ балансодержателю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</si>
</sst>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04"/>
      <scheme val="minor"/>
    </font>
    <font>
      <b/>
      <sz val="11"/>
      <name val="Calibri"/>
      <family val="2"/>
      <charset val="204"/>
      <scheme val="minor"/>
    </font>
    <font>
      <sz val="12"/>
      <color rgb="FF000000"/>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b/>
      <sz val="12"/>
      <color theme="1"/>
      <name val="Calibri"/>
      <family val="2"/>
      <charset val="204"/>
      <scheme val="minor"/>
    </font>
    <font>
      <i/>
      <sz val="12"/>
      <color theme="1"/>
      <name val="Times New Roman"/>
      <family val="1"/>
      <charset val="204"/>
    </font>
    <font>
      <vertAlign val="superscript"/>
      <sz val="12"/>
      <color theme="1"/>
      <name val="Times New Roman"/>
      <family val="1"/>
      <charset val="204"/>
    </font>
    <font>
      <b/>
      <sz val="12"/>
      <color rgb="FF000000"/>
      <name val="Times New Roman"/>
      <family val="1"/>
      <charset val="204"/>
    </font>
    <font>
      <sz val="11"/>
      <color theme="1"/>
      <name val="Times New Roman"/>
      <family val="1"/>
      <charset val="204"/>
    </font>
    <font>
      <vertAlign val="superscript"/>
      <sz val="11"/>
      <color theme="1"/>
      <name val="Times New Roman"/>
      <family val="1"/>
      <charset val="204"/>
    </font>
    <font>
      <sz val="12"/>
      <color theme="1"/>
      <name val="Calibri"/>
      <family val="2"/>
      <charset val="204"/>
    </font>
    <font>
      <vertAlign val="superscript"/>
      <sz val="12"/>
      <color rgb="FF000000"/>
      <name val="Times New Roman"/>
      <family val="1"/>
      <charset val="204"/>
    </font>
    <font>
      <sz val="7"/>
      <color theme="1"/>
      <name val="Times New Roman"/>
      <family val="1"/>
      <charset val="204"/>
    </font>
    <font>
      <u/>
      <sz val="12"/>
      <color theme="1"/>
      <name val="Times New Roman"/>
      <family val="1"/>
      <charset val="204"/>
    </font>
    <font>
      <b/>
      <u/>
      <sz val="12"/>
      <color theme="1"/>
      <name val="Times New Roman"/>
      <family val="1"/>
      <charset val="204"/>
    </font>
    <font>
      <b/>
      <sz val="11"/>
      <color theme="1"/>
      <name val="Times New Roman"/>
      <family val="1"/>
      <charset val="204"/>
    </font>
    <font>
      <b/>
      <sz val="14"/>
      <color theme="1"/>
      <name val="Times New Roman"/>
      <family val="1"/>
      <charset val="204"/>
    </font>
    <font>
      <sz val="11"/>
      <name val="Times New Roman"/>
      <family val="1"/>
      <charset val="204"/>
    </font>
    <font>
      <sz val="11"/>
      <name val="Arial"/>
      <family val="2"/>
      <charset val="204"/>
    </font>
    <font>
      <sz val="8"/>
      <name val="Times New Roman"/>
      <family val="1"/>
      <charset val="204"/>
    </font>
    <font>
      <sz val="12"/>
      <color rgb="FFFF0000"/>
      <name val="Times New Roman"/>
      <family val="1"/>
      <charset val="204"/>
    </font>
  </fonts>
  <fills count="7">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18">
    <border>
      <left/>
      <right/>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theme="0" tint="-0.499984740745262"/>
      </left>
      <right/>
      <top style="thin">
        <color theme="0" tint="-0.499984740745262"/>
      </top>
      <bottom/>
      <diagonal/>
    </border>
  </borders>
  <cellStyleXfs count="1">
    <xf numFmtId="0" fontId="0" fillId="0" borderId="0"/>
  </cellStyleXfs>
  <cellXfs count="216">
    <xf numFmtId="0" fontId="0" fillId="0" borderId="0" xfId="0"/>
    <xf numFmtId="0" fontId="0" fillId="0" borderId="0" xfId="0" applyFont="1"/>
    <xf numFmtId="0" fontId="0" fillId="0" borderId="2" xfId="0" applyFont="1" applyBorder="1"/>
    <xf numFmtId="49" fontId="0" fillId="0" borderId="0" xfId="0" applyNumberFormat="1" applyFont="1" applyAlignment="1">
      <alignment horizontal="center" vertical="center" wrapText="1"/>
    </xf>
    <xf numFmtId="49" fontId="0" fillId="0" borderId="0" xfId="0" applyNumberFormat="1" applyFont="1" applyAlignment="1">
      <alignment horizontal="left" wrapText="1"/>
    </xf>
    <xf numFmtId="0" fontId="0" fillId="0" borderId="0" xfId="0" applyFont="1" applyAlignment="1">
      <alignment horizontal="center" vertical="center"/>
    </xf>
    <xf numFmtId="0" fontId="0" fillId="0" borderId="0" xfId="0" applyFont="1" applyAlignment="1">
      <alignment horizontal="left"/>
    </xf>
    <xf numFmtId="0" fontId="4" fillId="0" borderId="2" xfId="0" applyFont="1" applyBorder="1" applyAlignment="1">
      <alignment horizontal="center" vertical="center" wrapText="1"/>
    </xf>
    <xf numFmtId="49" fontId="1" fillId="3" borderId="3" xfId="0" applyNumberFormat="1" applyFont="1" applyFill="1" applyBorder="1" applyAlignment="1">
      <alignment horizontal="center" vertical="center"/>
    </xf>
    <xf numFmtId="0" fontId="1" fillId="3" borderId="3" xfId="0" applyFont="1" applyFill="1" applyBorder="1" applyAlignment="1">
      <alignment horizontal="left" vertical="center" wrapText="1"/>
    </xf>
    <xf numFmtId="0" fontId="1" fillId="3" borderId="3" xfId="0" applyFont="1" applyFill="1" applyBorder="1" applyAlignment="1">
      <alignment horizontal="center" vertical="center"/>
    </xf>
    <xf numFmtId="4" fontId="1" fillId="3" borderId="3" xfId="0" applyNumberFormat="1" applyFont="1" applyFill="1" applyBorder="1" applyAlignment="1">
      <alignment horizontal="center" vertical="center" wrapText="1"/>
    </xf>
    <xf numFmtId="49" fontId="1" fillId="3" borderId="3" xfId="0" applyNumberFormat="1" applyFont="1" applyFill="1" applyBorder="1" applyAlignment="1">
      <alignment horizontal="center" vertical="center" wrapText="1"/>
    </xf>
    <xf numFmtId="49" fontId="0" fillId="0" borderId="0" xfId="0" applyNumberFormat="1" applyFont="1" applyAlignment="1">
      <alignment horizontal="center" vertical="center"/>
    </xf>
    <xf numFmtId="0" fontId="0" fillId="0" borderId="6" xfId="0" applyFont="1" applyBorder="1"/>
    <xf numFmtId="0" fontId="3" fillId="0" borderId="7" xfId="0" applyFont="1" applyBorder="1" applyAlignment="1">
      <alignment horizontal="center" vertical="center" wrapText="1"/>
    </xf>
    <xf numFmtId="0" fontId="3" fillId="0" borderId="2" xfId="0" applyFont="1" applyBorder="1" applyAlignment="1">
      <alignment horizontal="left" vertical="center" wrapText="1"/>
    </xf>
    <xf numFmtId="0" fontId="3" fillId="0" borderId="7" xfId="0" applyFont="1" applyBorder="1" applyAlignment="1">
      <alignment horizontal="justify" vertical="center" wrapText="1"/>
    </xf>
    <xf numFmtId="0" fontId="3" fillId="0" borderId="2" xfId="0" applyFont="1" applyBorder="1" applyAlignment="1">
      <alignment horizontal="left" vertical="center" wrapText="1" indent="1"/>
    </xf>
    <xf numFmtId="0" fontId="4" fillId="0" borderId="2" xfId="0" applyFont="1" applyBorder="1" applyAlignment="1">
      <alignment vertical="center" wrapText="1"/>
    </xf>
    <xf numFmtId="0" fontId="3" fillId="0" borderId="3" xfId="0" applyFont="1" applyBorder="1" applyAlignment="1">
      <alignment horizontal="justify" vertical="center" wrapText="1"/>
    </xf>
    <xf numFmtId="0" fontId="3" fillId="0" borderId="2" xfId="0" applyFont="1" applyBorder="1" applyAlignment="1">
      <alignment vertical="center" wrapText="1"/>
    </xf>
    <xf numFmtId="0" fontId="3" fillId="0" borderId="8" xfId="0" applyFont="1" applyBorder="1" applyAlignment="1">
      <alignment horizontal="justify"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0" xfId="0" applyBorder="1"/>
    <xf numFmtId="0" fontId="2" fillId="0" borderId="3" xfId="0" applyFont="1" applyBorder="1" applyAlignment="1">
      <alignment horizontal="center" vertical="center" wrapText="1"/>
    </xf>
    <xf numFmtId="0" fontId="9" fillId="0" borderId="2" xfId="0" applyFont="1" applyBorder="1" applyAlignment="1">
      <alignment horizontal="center" vertical="center" wrapText="1"/>
    </xf>
    <xf numFmtId="0" fontId="5" fillId="0" borderId="2" xfId="0" applyFont="1" applyBorder="1" applyAlignment="1">
      <alignment vertical="center" wrapText="1"/>
    </xf>
    <xf numFmtId="0" fontId="4" fillId="0" borderId="2" xfId="0" applyFont="1" applyBorder="1" applyAlignment="1">
      <alignment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justify" vertical="center" wrapText="1"/>
    </xf>
    <xf numFmtId="0" fontId="0" fillId="0" borderId="0" xfId="0" applyFont="1" applyAlignment="1">
      <alignment horizontal="left"/>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4" fillId="0" borderId="2" xfId="0" applyFont="1" applyBorder="1" applyAlignment="1">
      <alignment horizontal="center"/>
    </xf>
    <xf numFmtId="0" fontId="3" fillId="0" borderId="3" xfId="0" applyFont="1" applyBorder="1" applyAlignment="1">
      <alignment vertical="center" wrapText="1"/>
    </xf>
    <xf numFmtId="0" fontId="2" fillId="0" borderId="12" xfId="0" applyFont="1" applyBorder="1" applyAlignment="1">
      <alignment horizontal="center" vertical="center" wrapText="1"/>
    </xf>
    <xf numFmtId="0" fontId="3" fillId="0" borderId="7" xfId="0" applyFont="1" applyBorder="1" applyAlignment="1">
      <alignment vertical="center" wrapText="1"/>
    </xf>
    <xf numFmtId="0" fontId="2" fillId="0" borderId="12" xfId="0" applyFont="1" applyBorder="1" applyAlignment="1">
      <alignment vertical="center" wrapText="1"/>
    </xf>
    <xf numFmtId="0" fontId="6" fillId="0" borderId="0" xfId="0" applyFont="1" applyAlignment="1">
      <alignment horizontal="center"/>
    </xf>
    <xf numFmtId="0" fontId="2" fillId="0" borderId="14" xfId="0" applyFont="1" applyBorder="1" applyAlignment="1">
      <alignment horizontal="center" vertical="center" wrapText="1"/>
    </xf>
    <xf numFmtId="0" fontId="6" fillId="0" borderId="2" xfId="0" applyFont="1" applyBorder="1"/>
    <xf numFmtId="0" fontId="7" fillId="0" borderId="3" xfId="0" applyFont="1" applyBorder="1"/>
    <xf numFmtId="0" fontId="10" fillId="0" borderId="2" xfId="0" applyFont="1" applyBorder="1" applyAlignment="1">
      <alignment horizontal="center" vertical="center" wrapText="1"/>
    </xf>
    <xf numFmtId="0" fontId="3" fillId="0" borderId="0" xfId="0" applyFont="1" applyBorder="1" applyAlignment="1">
      <alignment vertical="center" wrapText="1"/>
    </xf>
    <xf numFmtId="0" fontId="2" fillId="0" borderId="8" xfId="0" applyFont="1" applyBorder="1" applyAlignment="1">
      <alignment horizontal="center" vertical="center" wrapText="1"/>
    </xf>
    <xf numFmtId="0" fontId="7" fillId="0" borderId="0" xfId="0" applyFont="1"/>
    <xf numFmtId="0" fontId="4" fillId="0" borderId="0" xfId="0" applyFont="1" applyAlignment="1">
      <alignment wrapText="1"/>
    </xf>
    <xf numFmtId="0" fontId="2" fillId="0" borderId="2" xfId="0" applyFont="1" applyBorder="1" applyAlignment="1">
      <alignment horizontal="justify" vertical="center" wrapText="1"/>
    </xf>
    <xf numFmtId="16" fontId="2" fillId="0" borderId="2" xfId="0" applyNumberFormat="1" applyFont="1" applyBorder="1" applyAlignment="1">
      <alignment horizontal="center" vertical="center" wrapText="1"/>
    </xf>
    <xf numFmtId="0" fontId="4" fillId="0" borderId="8" xfId="0" applyFont="1" applyBorder="1" applyAlignment="1">
      <alignment horizontal="justify" vertical="center" wrapText="1"/>
    </xf>
    <xf numFmtId="0" fontId="3" fillId="0" borderId="2" xfId="0" applyFont="1" applyBorder="1" applyAlignment="1">
      <alignment horizontal="left" vertical="center" wrapText="1" indent="2"/>
    </xf>
    <xf numFmtId="0" fontId="3" fillId="0" borderId="3" xfId="0" applyFont="1" applyBorder="1" applyAlignment="1">
      <alignment horizontal="left" vertical="center" wrapText="1" indent="2"/>
    </xf>
    <xf numFmtId="0" fontId="2" fillId="0" borderId="2" xfId="0" applyFont="1" applyBorder="1" applyAlignment="1">
      <alignment vertical="center" wrapText="1"/>
    </xf>
    <xf numFmtId="0" fontId="4" fillId="0" borderId="8" xfId="0" applyFont="1" applyBorder="1" applyAlignment="1">
      <alignment horizontal="center" vertical="center" wrapText="1"/>
    </xf>
    <xf numFmtId="0" fontId="0" fillId="0" borderId="0" xfId="0" applyFill="1"/>
    <xf numFmtId="0" fontId="9" fillId="0" borderId="2" xfId="0" applyFont="1" applyFill="1" applyBorder="1" applyAlignment="1">
      <alignment horizontal="center" vertical="center" wrapText="1"/>
    </xf>
    <xf numFmtId="0" fontId="3" fillId="0" borderId="14" xfId="0" applyFont="1" applyBorder="1" applyAlignment="1">
      <alignment horizontal="center" vertical="center" wrapText="1"/>
    </xf>
    <xf numFmtId="0" fontId="15"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7" xfId="0" applyFont="1" applyBorder="1" applyAlignment="1">
      <alignment horizontal="center" vertical="center" wrapText="1"/>
    </xf>
    <xf numFmtId="0" fontId="3" fillId="0" borderId="2" xfId="0" applyFont="1" applyBorder="1" applyAlignment="1">
      <alignment horizontal="justify" vertical="center"/>
    </xf>
    <xf numFmtId="0" fontId="3" fillId="0" borderId="2" xfId="0" applyFont="1" applyBorder="1" applyAlignment="1">
      <alignment horizontal="center" vertical="center"/>
    </xf>
    <xf numFmtId="0" fontId="3" fillId="0" borderId="2" xfId="0" applyFont="1" applyBorder="1" applyAlignment="1">
      <alignment wrapText="1"/>
    </xf>
    <xf numFmtId="0" fontId="3" fillId="0" borderId="2" xfId="0" applyFont="1" applyBorder="1" applyAlignment="1">
      <alignment horizontal="center"/>
    </xf>
    <xf numFmtId="0" fontId="3" fillId="0" borderId="3" xfId="0" applyFont="1" applyBorder="1" applyAlignment="1">
      <alignment wrapText="1"/>
    </xf>
    <xf numFmtId="0" fontId="3" fillId="0" borderId="3" xfId="0" applyFont="1" applyBorder="1" applyAlignment="1">
      <alignment horizontal="center" vertical="center"/>
    </xf>
    <xf numFmtId="0" fontId="4" fillId="0" borderId="8" xfId="0" applyFont="1" applyBorder="1" applyAlignment="1">
      <alignment horizontal="center" wrapText="1"/>
    </xf>
    <xf numFmtId="0" fontId="3" fillId="0" borderId="8" xfId="0" applyFont="1" applyBorder="1" applyAlignment="1">
      <alignment horizontal="center" vertical="center"/>
    </xf>
    <xf numFmtId="0" fontId="4"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2" fillId="0" borderId="3" xfId="0" applyFont="1" applyBorder="1" applyAlignment="1">
      <alignment vertical="center" wrapText="1"/>
    </xf>
    <xf numFmtId="0" fontId="3" fillId="0" borderId="3" xfId="0" applyFont="1" applyBorder="1" applyAlignment="1">
      <alignment horizontal="left" vertical="center" wrapText="1"/>
    </xf>
    <xf numFmtId="0" fontId="2" fillId="0" borderId="4" xfId="0" applyFont="1" applyBorder="1" applyAlignment="1">
      <alignment vertical="center" wrapText="1"/>
    </xf>
    <xf numFmtId="0" fontId="3" fillId="0" borderId="2" xfId="0" applyFont="1" applyBorder="1" applyAlignment="1">
      <alignment horizontal="left" vertical="center"/>
    </xf>
    <xf numFmtId="0" fontId="16" fillId="0" borderId="0" xfId="0" applyFont="1" applyAlignment="1">
      <alignment horizontal="center"/>
    </xf>
    <xf numFmtId="0" fontId="4" fillId="0" borderId="3" xfId="0" applyFont="1" applyBorder="1" applyAlignment="1">
      <alignment horizontal="justify" vertical="center" wrapText="1"/>
    </xf>
    <xf numFmtId="0" fontId="3" fillId="0" borderId="6" xfId="0" applyFont="1" applyBorder="1" applyAlignment="1">
      <alignment horizontal="center" vertical="center" wrapText="1"/>
    </xf>
    <xf numFmtId="49" fontId="6" fillId="0" borderId="0" xfId="0" applyNumberFormat="1" applyFont="1" applyAlignment="1">
      <alignment horizontal="center" vertical="center" wrapText="1"/>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9" fillId="4" borderId="5" xfId="0" applyFont="1" applyFill="1" applyBorder="1" applyAlignment="1">
      <alignment vertical="center" wrapText="1"/>
    </xf>
    <xf numFmtId="0" fontId="9" fillId="4" borderId="4" xfId="0" applyFont="1" applyFill="1" applyBorder="1" applyAlignment="1">
      <alignment vertical="center"/>
    </xf>
    <xf numFmtId="0" fontId="17" fillId="0" borderId="2" xfId="0" applyFont="1" applyBorder="1" applyAlignment="1">
      <alignment wrapText="1"/>
    </xf>
    <xf numFmtId="4" fontId="10" fillId="0" borderId="2" xfId="0" applyNumberFormat="1" applyFont="1" applyBorder="1"/>
    <xf numFmtId="4" fontId="10" fillId="5" borderId="2" xfId="0" applyNumberFormat="1" applyFont="1" applyFill="1" applyBorder="1"/>
    <xf numFmtId="0" fontId="10" fillId="0" borderId="16" xfId="0" applyFont="1" applyFill="1" applyBorder="1"/>
    <xf numFmtId="0" fontId="17" fillId="2" borderId="2" xfId="0" applyFont="1" applyFill="1" applyBorder="1" applyAlignment="1">
      <alignment horizontal="center" vertical="center" wrapText="1"/>
    </xf>
    <xf numFmtId="4" fontId="17" fillId="2" borderId="2" xfId="0" applyNumberFormat="1" applyFont="1" applyFill="1" applyBorder="1"/>
    <xf numFmtId="0" fontId="10" fillId="0" borderId="2" xfId="0" applyFont="1" applyBorder="1"/>
    <xf numFmtId="0" fontId="18" fillId="2" borderId="2" xfId="0" applyFont="1" applyFill="1" applyBorder="1" applyAlignment="1">
      <alignment horizontal="right" wrapText="1"/>
    </xf>
    <xf numFmtId="0" fontId="10" fillId="2" borderId="2" xfId="0" applyFont="1" applyFill="1" applyBorder="1"/>
    <xf numFmtId="4" fontId="10" fillId="2" borderId="2" xfId="0" applyNumberFormat="1" applyFont="1" applyFill="1" applyBorder="1"/>
    <xf numFmtId="0" fontId="19" fillId="0" borderId="2" xfId="0" applyFont="1" applyBorder="1" applyAlignment="1"/>
    <xf numFmtId="0" fontId="19" fillId="0" borderId="4" xfId="0" applyFont="1" applyBorder="1" applyAlignment="1"/>
    <xf numFmtId="0" fontId="10" fillId="0" borderId="0" xfId="0" applyFont="1"/>
    <xf numFmtId="0" fontId="20" fillId="0" borderId="0" xfId="0" applyFont="1" applyFill="1" applyBorder="1" applyAlignment="1">
      <alignment wrapText="1"/>
    </xf>
    <xf numFmtId="0" fontId="21" fillId="6" borderId="2" xfId="0" applyFont="1" applyFill="1" applyBorder="1" applyAlignment="1">
      <alignment vertical="center" wrapText="1"/>
    </xf>
    <xf numFmtId="4" fontId="1" fillId="3" borderId="12" xfId="0" applyNumberFormat="1" applyFont="1" applyFill="1" applyBorder="1" applyAlignment="1">
      <alignment horizontal="right" vertical="center" wrapText="1"/>
    </xf>
    <xf numFmtId="4" fontId="18" fillId="2" borderId="4" xfId="0" applyNumberFormat="1" applyFont="1" applyFill="1" applyBorder="1"/>
    <xf numFmtId="3" fontId="1" fillId="2" borderId="2" xfId="0" applyNumberFormat="1" applyFont="1" applyFill="1" applyBorder="1" applyAlignment="1">
      <alignment horizontal="center" vertical="center" wrapText="1"/>
    </xf>
    <xf numFmtId="4" fontId="1" fillId="3" borderId="2" xfId="0" applyNumberFormat="1" applyFont="1" applyFill="1" applyBorder="1" applyAlignment="1">
      <alignment horizontal="right" vertical="center" wrapText="1"/>
    </xf>
    <xf numFmtId="0" fontId="9" fillId="4" borderId="2" xfId="0" applyFont="1" applyFill="1" applyBorder="1" applyAlignment="1">
      <alignment vertical="center" wrapText="1"/>
    </xf>
    <xf numFmtId="0" fontId="0" fillId="0" borderId="2" xfId="0" applyBorder="1"/>
    <xf numFmtId="0" fontId="0" fillId="0" borderId="2" xfId="0" applyFill="1" applyBorder="1"/>
    <xf numFmtId="0" fontId="9" fillId="4" borderId="12" xfId="0" applyFont="1" applyFill="1" applyBorder="1" applyAlignment="1">
      <alignment vertical="center"/>
    </xf>
    <xf numFmtId="0" fontId="9" fillId="4" borderId="15" xfId="0" applyFont="1" applyFill="1" applyBorder="1" applyAlignment="1">
      <alignment vertical="center"/>
    </xf>
    <xf numFmtId="0" fontId="9" fillId="4" borderId="5" xfId="0" applyFont="1" applyFill="1" applyBorder="1" applyAlignment="1">
      <alignment vertical="center"/>
    </xf>
    <xf numFmtId="0" fontId="4" fillId="4" borderId="12" xfId="0" applyFont="1" applyFill="1" applyBorder="1" applyAlignment="1">
      <alignment vertical="center"/>
    </xf>
    <xf numFmtId="0" fontId="4" fillId="4" borderId="15" xfId="0" applyFont="1" applyFill="1" applyBorder="1" applyAlignment="1">
      <alignment vertical="center"/>
    </xf>
    <xf numFmtId="0" fontId="4" fillId="4" borderId="5" xfId="0" applyFont="1" applyFill="1" applyBorder="1" applyAlignment="1">
      <alignment vertical="center"/>
    </xf>
    <xf numFmtId="49" fontId="7" fillId="0" borderId="2" xfId="0" applyNumberFormat="1" applyFont="1" applyBorder="1" applyAlignment="1">
      <alignment horizontal="center" vertical="center" wrapText="1"/>
    </xf>
    <xf numFmtId="0" fontId="3" fillId="0" borderId="6" xfId="0" applyFont="1" applyBorder="1" applyAlignment="1">
      <alignment vertical="center" wrapText="1"/>
    </xf>
    <xf numFmtId="0" fontId="3" fillId="5" borderId="2" xfId="0" applyFont="1" applyFill="1" applyBorder="1" applyAlignment="1">
      <alignment vertical="center" wrapText="1"/>
    </xf>
    <xf numFmtId="0" fontId="3" fillId="5" borderId="2"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3" xfId="0" applyFont="1" applyFill="1" applyBorder="1" applyAlignment="1">
      <alignment horizontal="center" vertical="center" wrapText="1"/>
    </xf>
    <xf numFmtId="49" fontId="3" fillId="5" borderId="2" xfId="0" applyNumberFormat="1" applyFont="1" applyFill="1" applyBorder="1" applyAlignment="1">
      <alignment horizontal="center" vertical="center"/>
    </xf>
    <xf numFmtId="49" fontId="3" fillId="5" borderId="2" xfId="0"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49" fontId="2" fillId="5" borderId="2" xfId="0" applyNumberFormat="1" applyFont="1" applyFill="1" applyBorder="1" applyAlignment="1">
      <alignment horizontal="center" vertical="center" wrapText="1"/>
    </xf>
    <xf numFmtId="0" fontId="2" fillId="5" borderId="3" xfId="0" applyFont="1" applyFill="1" applyBorder="1" applyAlignment="1">
      <alignment horizontal="center" vertical="center" wrapText="1"/>
    </xf>
    <xf numFmtId="49" fontId="2" fillId="5" borderId="3" xfId="0" applyNumberFormat="1"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2" xfId="0" applyFont="1" applyFill="1" applyBorder="1" applyAlignment="1">
      <alignment horizontal="center"/>
    </xf>
    <xf numFmtId="0" fontId="3" fillId="5" borderId="3" xfId="0" applyFont="1" applyFill="1" applyBorder="1" applyAlignment="1">
      <alignment horizontal="center" vertical="center"/>
    </xf>
    <xf numFmtId="2" fontId="3" fillId="0" borderId="3" xfId="0" applyNumberFormat="1" applyFont="1" applyBorder="1" applyAlignment="1">
      <alignment horizontal="center" vertical="center" wrapText="1"/>
    </xf>
    <xf numFmtId="2" fontId="0" fillId="0" borderId="0" xfId="0" applyNumberFormat="1" applyFont="1" applyAlignment="1">
      <alignment horizontal="center" vertical="center"/>
    </xf>
    <xf numFmtId="2" fontId="0" fillId="0" borderId="0" xfId="0" applyNumberFormat="1" applyFont="1" applyAlignment="1">
      <alignment horizontal="center" vertical="center" wrapText="1"/>
    </xf>
    <xf numFmtId="2" fontId="6" fillId="0" borderId="0" xfId="0" applyNumberFormat="1" applyFont="1" applyAlignment="1">
      <alignment horizontal="center" vertical="center" wrapText="1"/>
    </xf>
    <xf numFmtId="2" fontId="1" fillId="2" borderId="1" xfId="0" applyNumberFormat="1" applyFont="1" applyFill="1" applyBorder="1" applyAlignment="1">
      <alignment horizontal="center" vertical="center"/>
    </xf>
    <xf numFmtId="2" fontId="1" fillId="3" borderId="3" xfId="0" applyNumberFormat="1" applyFont="1" applyFill="1" applyBorder="1" applyAlignment="1">
      <alignment horizontal="center" vertical="center" wrapText="1"/>
    </xf>
    <xf numFmtId="2" fontId="9" fillId="4" borderId="5" xfId="0" applyNumberFormat="1" applyFont="1" applyFill="1" applyBorder="1" applyAlignment="1">
      <alignment vertical="center" wrapText="1"/>
    </xf>
    <xf numFmtId="2" fontId="3" fillId="0" borderId="2" xfId="0" applyNumberFormat="1" applyFont="1" applyBorder="1" applyAlignment="1">
      <alignment horizontal="center" vertical="center" wrapText="1"/>
    </xf>
    <xf numFmtId="2" fontId="3" fillId="0" borderId="7" xfId="0" applyNumberFormat="1" applyFont="1" applyBorder="1" applyAlignment="1">
      <alignment horizontal="center" vertical="center" wrapText="1"/>
    </xf>
    <xf numFmtId="2" fontId="3" fillId="0" borderId="8" xfId="0" applyNumberFormat="1" applyFont="1" applyBorder="1" applyAlignment="1">
      <alignment horizontal="center" vertical="center" wrapText="1"/>
    </xf>
    <xf numFmtId="2" fontId="3" fillId="0" borderId="2" xfId="0" applyNumberFormat="1" applyFont="1" applyBorder="1" applyAlignment="1">
      <alignment vertical="center" wrapText="1"/>
    </xf>
    <xf numFmtId="2" fontId="3" fillId="0" borderId="2" xfId="0" applyNumberFormat="1" applyFont="1" applyBorder="1" applyAlignment="1">
      <alignment horizontal="center" vertical="center"/>
    </xf>
    <xf numFmtId="2" fontId="2" fillId="0" borderId="8" xfId="0" applyNumberFormat="1" applyFont="1" applyBorder="1" applyAlignment="1">
      <alignment horizontal="center" vertical="center" wrapText="1"/>
    </xf>
    <xf numFmtId="2" fontId="9" fillId="4" borderId="5" xfId="0" applyNumberFormat="1" applyFont="1" applyFill="1" applyBorder="1" applyAlignment="1">
      <alignment vertical="center"/>
    </xf>
    <xf numFmtId="2" fontId="9" fillId="4" borderId="15" xfId="0" applyNumberFormat="1" applyFont="1" applyFill="1" applyBorder="1" applyAlignment="1">
      <alignment vertical="center"/>
    </xf>
    <xf numFmtId="2" fontId="9" fillId="0" borderId="2" xfId="0" applyNumberFormat="1" applyFont="1" applyFill="1" applyBorder="1" applyAlignment="1">
      <alignment horizontal="center" vertical="center" wrapText="1"/>
    </xf>
    <xf numFmtId="2" fontId="4" fillId="0" borderId="2"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4" fillId="4" borderId="15" xfId="0" applyNumberFormat="1" applyFont="1" applyFill="1" applyBorder="1" applyAlignment="1">
      <alignment vertical="center"/>
    </xf>
    <xf numFmtId="2" fontId="5" fillId="0" borderId="2" xfId="0" applyNumberFormat="1" applyFont="1" applyBorder="1" applyAlignment="1">
      <alignment horizontal="center" vertical="center" wrapText="1"/>
    </xf>
    <xf numFmtId="2" fontId="3" fillId="0" borderId="2" xfId="0" applyNumberFormat="1" applyFont="1" applyBorder="1" applyAlignment="1">
      <alignment horizontal="center"/>
    </xf>
    <xf numFmtId="2" fontId="3" fillId="0" borderId="3" xfId="0" applyNumberFormat="1" applyFont="1" applyBorder="1" applyAlignment="1">
      <alignment horizontal="center" vertical="center"/>
    </xf>
    <xf numFmtId="2" fontId="3" fillId="0" borderId="8" xfId="0" applyNumberFormat="1" applyFont="1" applyBorder="1" applyAlignment="1">
      <alignment horizontal="center"/>
    </xf>
    <xf numFmtId="2" fontId="10" fillId="0" borderId="2" xfId="0" applyNumberFormat="1" applyFont="1" applyBorder="1" applyAlignment="1">
      <alignment horizontal="center" vertical="center"/>
    </xf>
    <xf numFmtId="2" fontId="17" fillId="2" borderId="2" xfId="0" applyNumberFormat="1" applyFont="1" applyFill="1" applyBorder="1" applyAlignment="1">
      <alignment horizontal="center" vertical="center" wrapText="1"/>
    </xf>
    <xf numFmtId="2" fontId="10" fillId="2" borderId="2" xfId="0" applyNumberFormat="1" applyFont="1" applyFill="1" applyBorder="1"/>
    <xf numFmtId="2" fontId="0" fillId="0" borderId="0" xfId="0" applyNumberFormat="1"/>
    <xf numFmtId="2" fontId="22" fillId="0" borderId="3" xfId="0" applyNumberFormat="1" applyFont="1" applyBorder="1" applyAlignment="1">
      <alignment horizontal="center" vertical="center" wrapText="1"/>
    </xf>
    <xf numFmtId="4" fontId="0" fillId="0" borderId="0" xfId="0" applyNumberFormat="1" applyFont="1" applyAlignment="1">
      <alignment horizontal="center" wrapText="1"/>
    </xf>
    <xf numFmtId="4" fontId="6" fillId="0" borderId="0" xfId="0" applyNumberFormat="1" applyFont="1" applyAlignment="1">
      <alignment horizontal="center" vertical="center" wrapText="1"/>
    </xf>
    <xf numFmtId="4" fontId="1" fillId="2" borderId="1" xfId="0" applyNumberFormat="1" applyFont="1" applyFill="1" applyBorder="1" applyAlignment="1">
      <alignment horizontal="center" vertical="center" wrapText="1"/>
    </xf>
    <xf numFmtId="4" fontId="9" fillId="4" borderId="5" xfId="0" applyNumberFormat="1" applyFont="1" applyFill="1" applyBorder="1" applyAlignment="1">
      <alignment vertical="center" wrapText="1"/>
    </xf>
    <xf numFmtId="4" fontId="9" fillId="4" borderId="5" xfId="0" applyNumberFormat="1" applyFont="1" applyFill="1" applyBorder="1" applyAlignment="1">
      <alignment vertical="center"/>
    </xf>
    <xf numFmtId="4" fontId="9" fillId="0" borderId="2" xfId="0" applyNumberFormat="1" applyFont="1" applyFill="1" applyBorder="1" applyAlignment="1">
      <alignment horizontal="center" vertical="center" wrapText="1"/>
    </xf>
    <xf numFmtId="4" fontId="4" fillId="4" borderId="5" xfId="0" applyNumberFormat="1" applyFont="1" applyFill="1" applyBorder="1" applyAlignment="1">
      <alignment vertical="center"/>
    </xf>
    <xf numFmtId="4" fontId="10" fillId="0" borderId="0" xfId="0" applyNumberFormat="1" applyFont="1"/>
    <xf numFmtId="4" fontId="0" fillId="0" borderId="0" xfId="0" applyNumberFormat="1" applyFont="1"/>
    <xf numFmtId="4" fontId="1" fillId="2" borderId="17" xfId="0" applyNumberFormat="1" applyFont="1" applyFill="1" applyBorder="1" applyAlignment="1">
      <alignment horizontal="center" vertical="center" wrapText="1"/>
    </xf>
    <xf numFmtId="4" fontId="0" fillId="5" borderId="2" xfId="0" applyNumberFormat="1" applyFont="1" applyFill="1" applyBorder="1"/>
    <xf numFmtId="4" fontId="4" fillId="5" borderId="2" xfId="0" applyNumberFormat="1" applyFont="1" applyFill="1" applyBorder="1" applyAlignment="1">
      <alignment horizontal="center" vertical="center" wrapText="1"/>
    </xf>
    <xf numFmtId="4" fontId="0" fillId="5" borderId="6" xfId="0" applyNumberFormat="1" applyFont="1" applyFill="1" applyBorder="1"/>
    <xf numFmtId="4" fontId="0" fillId="5" borderId="3" xfId="0" applyNumberFormat="1" applyFont="1" applyFill="1" applyBorder="1"/>
    <xf numFmtId="4" fontId="4" fillId="5" borderId="2" xfId="0" applyNumberFormat="1" applyFont="1" applyFill="1" applyBorder="1" applyAlignment="1">
      <alignment vertical="center" wrapText="1"/>
    </xf>
    <xf numFmtId="4" fontId="0" fillId="5" borderId="7" xfId="0" applyNumberFormat="1" applyFont="1" applyFill="1" applyBorder="1"/>
    <xf numFmtId="4" fontId="3" fillId="5" borderId="2" xfId="0" applyNumberFormat="1" applyFont="1" applyFill="1" applyBorder="1" applyAlignment="1">
      <alignment vertical="center" wrapText="1"/>
    </xf>
    <xf numFmtId="4" fontId="0" fillId="5" borderId="8" xfId="0" applyNumberFormat="1" applyFont="1" applyFill="1" applyBorder="1"/>
    <xf numFmtId="4" fontId="4" fillId="5" borderId="7" xfId="0" applyNumberFormat="1" applyFont="1" applyFill="1" applyBorder="1" applyAlignment="1">
      <alignment vertical="center" wrapText="1"/>
    </xf>
    <xf numFmtId="4" fontId="0" fillId="5" borderId="3" xfId="0" applyNumberFormat="1" applyFont="1" applyFill="1" applyBorder="1" applyAlignment="1"/>
    <xf numFmtId="4" fontId="9" fillId="5" borderId="2" xfId="0" applyNumberFormat="1" applyFont="1" applyFill="1" applyBorder="1" applyAlignment="1">
      <alignment horizontal="center" vertical="center" wrapText="1"/>
    </xf>
    <xf numFmtId="4" fontId="5" fillId="5" borderId="2" xfId="0" applyNumberFormat="1" applyFont="1" applyFill="1" applyBorder="1" applyAlignment="1">
      <alignment vertical="center" wrapText="1"/>
    </xf>
    <xf numFmtId="4" fontId="3" fillId="0" borderId="2" xfId="0" applyNumberFormat="1" applyFont="1" applyBorder="1" applyAlignment="1">
      <alignment horizontal="center" vertical="center" wrapText="1"/>
    </xf>
    <xf numFmtId="4" fontId="0" fillId="0" borderId="2" xfId="0" applyNumberFormat="1" applyFont="1" applyFill="1" applyBorder="1"/>
    <xf numFmtId="4" fontId="3"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 fontId="4" fillId="0" borderId="7" xfId="0" applyNumberFormat="1" applyFont="1" applyFill="1" applyBorder="1" applyAlignment="1">
      <alignment vertical="center" wrapText="1"/>
    </xf>
    <xf numFmtId="0" fontId="2"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 fontId="0" fillId="0" borderId="3" xfId="0" applyNumberFormat="1" applyFont="1" applyFill="1" applyBorder="1"/>
    <xf numFmtId="2" fontId="2" fillId="0" borderId="2"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xf>
    <xf numFmtId="2" fontId="3" fillId="0" borderId="3" xfId="0" applyNumberFormat="1" applyFont="1" applyFill="1" applyBorder="1" applyAlignment="1">
      <alignment horizontal="center" vertical="center" wrapText="1"/>
    </xf>
    <xf numFmtId="4" fontId="4" fillId="0" borderId="2" xfId="0" applyNumberFormat="1" applyFont="1" applyBorder="1" applyAlignment="1">
      <alignment horizontal="right" vertical="center" wrapText="1"/>
    </xf>
    <xf numFmtId="4" fontId="4" fillId="2" borderId="4" xfId="0" applyNumberFormat="1" applyFont="1" applyFill="1" applyBorder="1" applyAlignment="1">
      <alignment horizontal="right"/>
    </xf>
    <xf numFmtId="0" fontId="10" fillId="0" borderId="2" xfId="0" applyFont="1" applyBorder="1" applyAlignment="1">
      <alignment horizontal="center" vertical="center"/>
    </xf>
    <xf numFmtId="0" fontId="10" fillId="0" borderId="16" xfId="0" applyFont="1" applyFill="1" applyBorder="1" applyAlignment="1">
      <alignment horizontal="center" vertical="center"/>
    </xf>
    <xf numFmtId="0" fontId="17" fillId="0" borderId="2" xfId="0" applyFont="1" applyBorder="1" applyAlignment="1">
      <alignment horizontal="left" vertical="center" wrapText="1"/>
    </xf>
    <xf numFmtId="4" fontId="5" fillId="0" borderId="2" xfId="0" applyNumberFormat="1" applyFont="1" applyBorder="1" applyAlignment="1">
      <alignment horizontal="center" vertical="center" wrapText="1"/>
    </xf>
    <xf numFmtId="4" fontId="3" fillId="0" borderId="0" xfId="0" applyNumberFormat="1" applyFont="1" applyAlignment="1">
      <alignment horizontal="right"/>
    </xf>
    <xf numFmtId="49" fontId="6" fillId="0" borderId="0" xfId="0" applyNumberFormat="1" applyFont="1" applyAlignment="1">
      <alignment horizontal="center" vertical="center" wrapText="1"/>
    </xf>
    <xf numFmtId="49" fontId="6" fillId="0" borderId="0" xfId="0" applyNumberFormat="1" applyFont="1" applyAlignment="1">
      <alignment horizontal="center" wrapText="1"/>
    </xf>
    <xf numFmtId="0" fontId="3" fillId="0" borderId="2" xfId="0" applyFont="1" applyBorder="1" applyAlignment="1">
      <alignment horizontal="center" vertical="center" wrapText="1"/>
    </xf>
    <xf numFmtId="0" fontId="10" fillId="5" borderId="4" xfId="0" applyFont="1" applyFill="1" applyBorder="1" applyAlignment="1">
      <alignment horizontal="center"/>
    </xf>
    <xf numFmtId="0" fontId="10" fillId="5" borderId="5" xfId="0" applyFont="1" applyFill="1" applyBorder="1" applyAlignment="1">
      <alignment horizontal="center"/>
    </xf>
    <xf numFmtId="4" fontId="4" fillId="5" borderId="2"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9"/>
  <sheetViews>
    <sheetView tabSelected="1" topLeftCell="A1126" zoomScaleNormal="100" workbookViewId="0">
      <selection activeCell="B1133" sqref="B1133"/>
    </sheetView>
  </sheetViews>
  <sheetFormatPr defaultRowHeight="15" outlineLevelRow="1" x14ac:dyDescent="0.25"/>
  <cols>
    <col min="1" max="1" width="9.140625" style="5"/>
    <col min="2" max="2" width="55.85546875" style="6" customWidth="1"/>
    <col min="3" max="3" width="12" style="5" customWidth="1"/>
    <col min="4" max="4" width="14" style="136" customWidth="1"/>
    <col min="5" max="5" width="12.42578125" style="13" customWidth="1"/>
    <col min="6" max="6" width="18" style="13" customWidth="1"/>
    <col min="7" max="8" width="18" style="172" customWidth="1"/>
    <col min="9" max="9" width="23.28515625" style="172" customWidth="1"/>
    <col min="10" max="10" width="18.28515625" customWidth="1"/>
  </cols>
  <sheetData>
    <row r="1" spans="1:10" ht="15.75" x14ac:dyDescent="0.25">
      <c r="B1" s="37"/>
      <c r="G1" s="209" t="s">
        <v>240</v>
      </c>
      <c r="H1" s="209"/>
      <c r="I1" s="209"/>
    </row>
    <row r="2" spans="1:10" x14ac:dyDescent="0.25">
      <c r="A2" s="3"/>
      <c r="B2" s="4"/>
      <c r="C2" s="3"/>
      <c r="D2" s="137"/>
      <c r="E2" s="3"/>
      <c r="F2" s="3"/>
      <c r="G2" s="164"/>
      <c r="H2" s="164"/>
      <c r="I2" s="164"/>
    </row>
    <row r="3" spans="1:10" s="1" customFormat="1" ht="15.75" x14ac:dyDescent="0.25">
      <c r="A3" s="211" t="s">
        <v>1240</v>
      </c>
      <c r="B3" s="211"/>
      <c r="C3" s="211"/>
      <c r="D3" s="211"/>
      <c r="E3" s="211"/>
      <c r="F3" s="211"/>
      <c r="G3" s="211"/>
      <c r="H3" s="211"/>
      <c r="I3" s="211"/>
    </row>
    <row r="4" spans="1:10" s="1" customFormat="1" ht="15.75" x14ac:dyDescent="0.25">
      <c r="A4" s="211" t="s">
        <v>7</v>
      </c>
      <c r="B4" s="211"/>
      <c r="C4" s="211"/>
      <c r="D4" s="211"/>
      <c r="E4" s="211"/>
      <c r="F4" s="211"/>
      <c r="G4" s="211"/>
      <c r="H4" s="211"/>
      <c r="I4" s="211"/>
    </row>
    <row r="5" spans="1:10" s="1" customFormat="1" ht="15.75" x14ac:dyDescent="0.25">
      <c r="A5" s="210" t="s">
        <v>1239</v>
      </c>
      <c r="B5" s="210"/>
      <c r="C5" s="210"/>
      <c r="D5" s="210"/>
      <c r="E5" s="210"/>
      <c r="F5" s="210"/>
      <c r="G5" s="210"/>
      <c r="H5" s="210"/>
      <c r="I5" s="210"/>
    </row>
    <row r="6" spans="1:10" s="1" customFormat="1" ht="15.75" x14ac:dyDescent="0.25">
      <c r="A6" s="84"/>
      <c r="B6" s="84"/>
      <c r="C6" s="84"/>
      <c r="D6" s="138"/>
      <c r="E6" s="84"/>
      <c r="F6" s="84"/>
      <c r="G6" s="165"/>
      <c r="H6" s="165"/>
      <c r="I6" s="165"/>
    </row>
    <row r="7" spans="1:10" s="1" customFormat="1" ht="22.5" x14ac:dyDescent="0.25">
      <c r="A7" s="84"/>
      <c r="B7" s="84"/>
      <c r="C7" s="84"/>
      <c r="D7" s="138"/>
      <c r="E7" s="84"/>
      <c r="F7" s="106" t="s">
        <v>1270</v>
      </c>
      <c r="G7" s="215"/>
      <c r="H7" s="215"/>
      <c r="I7" s="215"/>
    </row>
    <row r="8" spans="1:10" s="1" customFormat="1" ht="15.75" x14ac:dyDescent="0.25">
      <c r="A8" s="84"/>
      <c r="B8" s="84"/>
      <c r="C8" s="84"/>
      <c r="D8" s="138"/>
      <c r="E8" s="84"/>
      <c r="F8" s="106" t="s">
        <v>1271</v>
      </c>
      <c r="G8" s="215"/>
      <c r="H8" s="215"/>
      <c r="I8" s="215"/>
    </row>
    <row r="9" spans="1:10" s="1" customFormat="1" ht="15.75" x14ac:dyDescent="0.25">
      <c r="A9" s="84"/>
      <c r="B9" s="84"/>
      <c r="C9" s="84"/>
      <c r="D9" s="138"/>
      <c r="E9" s="84"/>
      <c r="F9" s="106" t="s">
        <v>1272</v>
      </c>
      <c r="G9" s="215"/>
      <c r="H9" s="215"/>
      <c r="I9" s="215"/>
    </row>
    <row r="10" spans="1:10" s="1" customFormat="1" ht="22.5" x14ac:dyDescent="0.25">
      <c r="A10" s="84"/>
      <c r="B10" s="84"/>
      <c r="C10" s="84"/>
      <c r="D10" s="138"/>
      <c r="E10" s="84"/>
      <c r="F10" s="106" t="s">
        <v>1273</v>
      </c>
      <c r="G10" s="215"/>
      <c r="H10" s="215"/>
      <c r="I10" s="215"/>
    </row>
    <row r="11" spans="1:10" s="1" customFormat="1" ht="15.75" x14ac:dyDescent="0.25">
      <c r="A11" s="3"/>
      <c r="B11" s="4"/>
      <c r="C11" s="3"/>
      <c r="D11" s="137"/>
      <c r="E11" s="3"/>
      <c r="F11" s="106" t="s">
        <v>1274</v>
      </c>
      <c r="G11" s="215"/>
      <c r="H11" s="215"/>
      <c r="I11" s="215"/>
    </row>
    <row r="12" spans="1:10" s="1" customFormat="1" ht="46.5" customHeight="1" x14ac:dyDescent="0.25">
      <c r="A12" s="85" t="s">
        <v>0</v>
      </c>
      <c r="B12" s="86" t="s">
        <v>1</v>
      </c>
      <c r="C12" s="87" t="s">
        <v>2</v>
      </c>
      <c r="D12" s="139" t="s">
        <v>3</v>
      </c>
      <c r="E12" s="88" t="s">
        <v>1282</v>
      </c>
      <c r="F12" s="88" t="s">
        <v>9</v>
      </c>
      <c r="G12" s="166" t="s">
        <v>8</v>
      </c>
      <c r="H12" s="166" t="s">
        <v>10</v>
      </c>
      <c r="I12" s="173" t="s">
        <v>4</v>
      </c>
      <c r="J12" s="109" t="s">
        <v>1275</v>
      </c>
    </row>
    <row r="13" spans="1:10" s="1" customFormat="1" x14ac:dyDescent="0.25">
      <c r="A13" s="85" t="s">
        <v>5</v>
      </c>
      <c r="B13" s="86">
        <v>2</v>
      </c>
      <c r="C13" s="85" t="s">
        <v>1280</v>
      </c>
      <c r="D13" s="86">
        <v>4</v>
      </c>
      <c r="E13" s="85" t="s">
        <v>1281</v>
      </c>
      <c r="F13" s="86">
        <v>6</v>
      </c>
      <c r="G13" s="85" t="s">
        <v>1283</v>
      </c>
      <c r="H13" s="86">
        <v>8</v>
      </c>
      <c r="I13" s="85" t="s">
        <v>1284</v>
      </c>
      <c r="J13" s="86">
        <v>10</v>
      </c>
    </row>
    <row r="14" spans="1:10" s="1" customFormat="1" x14ac:dyDescent="0.25">
      <c r="A14" s="8">
        <v>2</v>
      </c>
      <c r="B14" s="9" t="s">
        <v>6</v>
      </c>
      <c r="C14" s="10"/>
      <c r="D14" s="140"/>
      <c r="E14" s="12"/>
      <c r="F14" s="12"/>
      <c r="G14" s="11"/>
      <c r="H14" s="11"/>
      <c r="I14" s="107"/>
      <c r="J14" s="110"/>
    </row>
    <row r="15" spans="1:10" ht="33.75" customHeight="1" x14ac:dyDescent="0.25">
      <c r="A15" s="91" t="s">
        <v>17</v>
      </c>
      <c r="B15" s="90"/>
      <c r="C15" s="90"/>
      <c r="D15" s="141"/>
      <c r="E15" s="90"/>
      <c r="F15" s="90"/>
      <c r="G15" s="167"/>
      <c r="H15" s="167"/>
      <c r="I15" s="167">
        <f>SUM(I16:I164)</f>
        <v>0</v>
      </c>
      <c r="J15" s="111"/>
    </row>
    <row r="16" spans="1:10" ht="47.25" outlineLevel="1" x14ac:dyDescent="0.25">
      <c r="A16" s="35" t="s">
        <v>18</v>
      </c>
      <c r="B16" s="18" t="s">
        <v>19</v>
      </c>
      <c r="C16" s="89" t="s">
        <v>12</v>
      </c>
      <c r="D16" s="142">
        <v>159.19999999999999</v>
      </c>
      <c r="E16" s="89">
        <v>159.19999999999999</v>
      </c>
      <c r="F16" s="120" t="s">
        <v>1276</v>
      </c>
      <c r="G16" s="174"/>
      <c r="H16" s="186">
        <f>G16*E16</f>
        <v>0</v>
      </c>
      <c r="I16" s="186">
        <f>H16</f>
        <v>0</v>
      </c>
      <c r="J16" s="112"/>
    </row>
    <row r="17" spans="1:10" ht="63" outlineLevel="1" x14ac:dyDescent="0.25">
      <c r="A17" s="35" t="s">
        <v>20</v>
      </c>
      <c r="B17" s="18" t="s">
        <v>21</v>
      </c>
      <c r="C17" s="89" t="s">
        <v>12</v>
      </c>
      <c r="D17" s="142">
        <v>200.1</v>
      </c>
      <c r="E17" s="89">
        <v>200.1</v>
      </c>
      <c r="F17" s="120" t="s">
        <v>1276</v>
      </c>
      <c r="G17" s="175"/>
      <c r="H17" s="186">
        <f t="shared" ref="H17:H51" si="0">G17*E17</f>
        <v>0</v>
      </c>
      <c r="I17" s="186">
        <f t="shared" ref="I17:I51" si="1">H17</f>
        <v>0</v>
      </c>
      <c r="J17" s="112"/>
    </row>
    <row r="18" spans="1:10" ht="47.25" outlineLevel="1" x14ac:dyDescent="0.25">
      <c r="A18" s="35" t="s">
        <v>22</v>
      </c>
      <c r="B18" s="18" t="s">
        <v>23</v>
      </c>
      <c r="C18" s="89" t="s">
        <v>12</v>
      </c>
      <c r="D18" s="142">
        <v>311.7</v>
      </c>
      <c r="E18" s="89">
        <v>311.7</v>
      </c>
      <c r="F18" s="120" t="s">
        <v>1276</v>
      </c>
      <c r="G18" s="174"/>
      <c r="H18" s="186">
        <f t="shared" si="0"/>
        <v>0</v>
      </c>
      <c r="I18" s="186">
        <f t="shared" si="1"/>
        <v>0</v>
      </c>
      <c r="J18" s="112"/>
    </row>
    <row r="19" spans="1:10" ht="47.25" outlineLevel="1" x14ac:dyDescent="0.25">
      <c r="A19" s="35" t="s">
        <v>24</v>
      </c>
      <c r="B19" s="18" t="s">
        <v>25</v>
      </c>
      <c r="C19" s="89" t="s">
        <v>12</v>
      </c>
      <c r="D19" s="142">
        <v>218.6</v>
      </c>
      <c r="E19" s="89">
        <v>218.6</v>
      </c>
      <c r="F19" s="120" t="s">
        <v>1276</v>
      </c>
      <c r="G19" s="174"/>
      <c r="H19" s="186">
        <f t="shared" si="0"/>
        <v>0</v>
      </c>
      <c r="I19" s="186">
        <f t="shared" si="1"/>
        <v>0</v>
      </c>
      <c r="J19" s="112"/>
    </row>
    <row r="20" spans="1:10" ht="47.25" outlineLevel="1" x14ac:dyDescent="0.25">
      <c r="A20" s="35" t="s">
        <v>26</v>
      </c>
      <c r="B20" s="18" t="s">
        <v>27</v>
      </c>
      <c r="C20" s="89" t="s">
        <v>12</v>
      </c>
      <c r="D20" s="142">
        <v>72.400000000000006</v>
      </c>
      <c r="E20" s="89">
        <v>72.400000000000006</v>
      </c>
      <c r="F20" s="120" t="s">
        <v>1276</v>
      </c>
      <c r="G20" s="174"/>
      <c r="H20" s="186">
        <f t="shared" si="0"/>
        <v>0</v>
      </c>
      <c r="I20" s="186">
        <f t="shared" si="1"/>
        <v>0</v>
      </c>
      <c r="J20" s="112"/>
    </row>
    <row r="21" spans="1:10" ht="47.25" outlineLevel="1" x14ac:dyDescent="0.25">
      <c r="A21" s="35" t="s">
        <v>28</v>
      </c>
      <c r="B21" s="18" t="s">
        <v>29</v>
      </c>
      <c r="C21" s="89" t="s">
        <v>30</v>
      </c>
      <c r="D21" s="142" t="s">
        <v>31</v>
      </c>
      <c r="E21" s="123"/>
      <c r="F21" s="120" t="s">
        <v>1276</v>
      </c>
      <c r="G21" s="174"/>
      <c r="H21" s="186">
        <f t="shared" si="0"/>
        <v>0</v>
      </c>
      <c r="I21" s="186">
        <f t="shared" si="1"/>
        <v>0</v>
      </c>
      <c r="J21" s="112"/>
    </row>
    <row r="22" spans="1:10" ht="47.25" outlineLevel="1" x14ac:dyDescent="0.25">
      <c r="A22" s="35" t="s">
        <v>32</v>
      </c>
      <c r="B22" s="18" t="s">
        <v>33</v>
      </c>
      <c r="C22" s="89" t="s">
        <v>34</v>
      </c>
      <c r="D22" s="142" t="s">
        <v>35</v>
      </c>
      <c r="E22" s="123"/>
      <c r="F22" s="120" t="s">
        <v>1276</v>
      </c>
      <c r="G22" s="176"/>
      <c r="H22" s="186">
        <f t="shared" si="0"/>
        <v>0</v>
      </c>
      <c r="I22" s="186">
        <f t="shared" si="1"/>
        <v>0</v>
      </c>
      <c r="J22" s="112"/>
    </row>
    <row r="23" spans="1:10" ht="47.25" outlineLevel="1" x14ac:dyDescent="0.25">
      <c r="A23" s="35" t="s">
        <v>36</v>
      </c>
      <c r="B23" s="18" t="s">
        <v>37</v>
      </c>
      <c r="C23" s="89" t="s">
        <v>34</v>
      </c>
      <c r="D23" s="142" t="s">
        <v>38</v>
      </c>
      <c r="E23" s="123"/>
      <c r="F23" s="120" t="s">
        <v>1276</v>
      </c>
      <c r="G23" s="174"/>
      <c r="H23" s="186">
        <f t="shared" si="0"/>
        <v>0</v>
      </c>
      <c r="I23" s="186">
        <f t="shared" si="1"/>
        <v>0</v>
      </c>
      <c r="J23" s="112"/>
    </row>
    <row r="24" spans="1:10" ht="31.5" outlineLevel="1" x14ac:dyDescent="0.25">
      <c r="A24" s="35" t="s">
        <v>39</v>
      </c>
      <c r="B24" s="18" t="s">
        <v>40</v>
      </c>
      <c r="C24" s="89" t="s">
        <v>34</v>
      </c>
      <c r="D24" s="142" t="s">
        <v>35</v>
      </c>
      <c r="E24" s="123"/>
      <c r="F24" s="120" t="s">
        <v>1276</v>
      </c>
      <c r="G24" s="176"/>
      <c r="H24" s="186">
        <f t="shared" si="0"/>
        <v>0</v>
      </c>
      <c r="I24" s="186">
        <f t="shared" si="1"/>
        <v>0</v>
      </c>
      <c r="J24" s="112"/>
    </row>
    <row r="25" spans="1:10" ht="47.25" outlineLevel="1" x14ac:dyDescent="0.25">
      <c r="A25" s="35" t="s">
        <v>41</v>
      </c>
      <c r="B25" s="18" t="s">
        <v>42</v>
      </c>
      <c r="C25" s="89" t="s">
        <v>30</v>
      </c>
      <c r="D25" s="142" t="s">
        <v>43</v>
      </c>
      <c r="E25" s="123"/>
      <c r="F25" s="120" t="s">
        <v>1276</v>
      </c>
      <c r="G25" s="174"/>
      <c r="H25" s="186">
        <f t="shared" si="0"/>
        <v>0</v>
      </c>
      <c r="I25" s="186">
        <f t="shared" si="1"/>
        <v>0</v>
      </c>
      <c r="J25" s="112"/>
    </row>
    <row r="26" spans="1:10" ht="47.25" outlineLevel="1" x14ac:dyDescent="0.25">
      <c r="A26" s="35" t="s">
        <v>44</v>
      </c>
      <c r="B26" s="18" t="s">
        <v>45</v>
      </c>
      <c r="C26" s="89" t="s">
        <v>30</v>
      </c>
      <c r="D26" s="142" t="s">
        <v>46</v>
      </c>
      <c r="E26" s="123"/>
      <c r="F26" s="120" t="s">
        <v>1276</v>
      </c>
      <c r="G26" s="176"/>
      <c r="H26" s="186">
        <f t="shared" si="0"/>
        <v>0</v>
      </c>
      <c r="I26" s="186">
        <f t="shared" si="1"/>
        <v>0</v>
      </c>
      <c r="J26" s="112"/>
    </row>
    <row r="27" spans="1:10" ht="31.5" outlineLevel="1" x14ac:dyDescent="0.25">
      <c r="A27" s="35" t="s">
        <v>47</v>
      </c>
      <c r="B27" s="18" t="s">
        <v>48</v>
      </c>
      <c r="C27" s="89" t="s">
        <v>34</v>
      </c>
      <c r="D27" s="142" t="s">
        <v>49</v>
      </c>
      <c r="E27" s="123"/>
      <c r="F27" s="120" t="s">
        <v>1276</v>
      </c>
      <c r="G27" s="174"/>
      <c r="H27" s="186">
        <f t="shared" si="0"/>
        <v>0</v>
      </c>
      <c r="I27" s="186">
        <f t="shared" si="1"/>
        <v>0</v>
      </c>
      <c r="J27" s="112"/>
    </row>
    <row r="28" spans="1:10" ht="31.5" outlineLevel="1" x14ac:dyDescent="0.25">
      <c r="A28" s="35" t="s">
        <v>50</v>
      </c>
      <c r="B28" s="18" t="s">
        <v>51</v>
      </c>
      <c r="C28" s="89" t="s">
        <v>12</v>
      </c>
      <c r="D28" s="142">
        <v>28.8</v>
      </c>
      <c r="E28" s="89">
        <v>28.8</v>
      </c>
      <c r="F28" s="120" t="s">
        <v>1276</v>
      </c>
      <c r="G28" s="176"/>
      <c r="H28" s="186">
        <f t="shared" si="0"/>
        <v>0</v>
      </c>
      <c r="I28" s="186">
        <f t="shared" si="1"/>
        <v>0</v>
      </c>
      <c r="J28" s="112"/>
    </row>
    <row r="29" spans="1:10" ht="31.5" outlineLevel="1" x14ac:dyDescent="0.25">
      <c r="A29" s="35" t="s">
        <v>52</v>
      </c>
      <c r="B29" s="18" t="s">
        <v>53</v>
      </c>
      <c r="C29" s="89" t="s">
        <v>34</v>
      </c>
      <c r="D29" s="142" t="s">
        <v>54</v>
      </c>
      <c r="E29" s="123"/>
      <c r="F29" s="120" t="s">
        <v>1276</v>
      </c>
      <c r="G29" s="174"/>
      <c r="H29" s="186">
        <f t="shared" si="0"/>
        <v>0</v>
      </c>
      <c r="I29" s="186">
        <f t="shared" si="1"/>
        <v>0</v>
      </c>
      <c r="J29" s="112"/>
    </row>
    <row r="30" spans="1:10" ht="47.25" outlineLevel="1" x14ac:dyDescent="0.25">
      <c r="A30" s="35" t="s">
        <v>55</v>
      </c>
      <c r="B30" s="36" t="s">
        <v>56</v>
      </c>
      <c r="C30" s="89" t="s">
        <v>30</v>
      </c>
      <c r="D30" s="142" t="s">
        <v>57</v>
      </c>
      <c r="E30" s="123"/>
      <c r="F30" s="120" t="s">
        <v>1276</v>
      </c>
      <c r="G30" s="174"/>
      <c r="H30" s="186">
        <f t="shared" si="0"/>
        <v>0</v>
      </c>
      <c r="I30" s="186">
        <f t="shared" si="1"/>
        <v>0</v>
      </c>
      <c r="J30" s="112"/>
    </row>
    <row r="31" spans="1:10" ht="31.5" outlineLevel="1" x14ac:dyDescent="0.25">
      <c r="A31" s="35" t="s">
        <v>58</v>
      </c>
      <c r="B31" s="36" t="s">
        <v>59</v>
      </c>
      <c r="C31" s="89" t="s">
        <v>11</v>
      </c>
      <c r="D31" s="142">
        <v>2</v>
      </c>
      <c r="E31" s="89">
        <v>2</v>
      </c>
      <c r="F31" s="120" t="s">
        <v>1276</v>
      </c>
      <c r="G31" s="174"/>
      <c r="H31" s="186">
        <f t="shared" si="0"/>
        <v>0</v>
      </c>
      <c r="I31" s="186">
        <f t="shared" si="1"/>
        <v>0</v>
      </c>
      <c r="J31" s="112"/>
    </row>
    <row r="32" spans="1:10" ht="31.5" outlineLevel="1" x14ac:dyDescent="0.25">
      <c r="A32" s="35" t="s">
        <v>60</v>
      </c>
      <c r="B32" s="36" t="s">
        <v>61</v>
      </c>
      <c r="C32" s="89" t="s">
        <v>11</v>
      </c>
      <c r="D32" s="142">
        <v>2</v>
      </c>
      <c r="E32" s="89">
        <v>2</v>
      </c>
      <c r="F32" s="120" t="s">
        <v>1276</v>
      </c>
      <c r="G32" s="174"/>
      <c r="H32" s="186">
        <f t="shared" si="0"/>
        <v>0</v>
      </c>
      <c r="I32" s="186">
        <f t="shared" si="1"/>
        <v>0</v>
      </c>
      <c r="J32" s="112"/>
    </row>
    <row r="33" spans="1:10" ht="31.5" outlineLevel="1" x14ac:dyDescent="0.25">
      <c r="A33" s="35" t="s">
        <v>62</v>
      </c>
      <c r="B33" s="36" t="s">
        <v>63</v>
      </c>
      <c r="C33" s="89" t="s">
        <v>11</v>
      </c>
      <c r="D33" s="142">
        <v>2</v>
      </c>
      <c r="E33" s="89">
        <v>2</v>
      </c>
      <c r="F33" s="120" t="s">
        <v>1276</v>
      </c>
      <c r="G33" s="174"/>
      <c r="H33" s="186">
        <f t="shared" si="0"/>
        <v>0</v>
      </c>
      <c r="I33" s="186">
        <f t="shared" si="1"/>
        <v>0</v>
      </c>
      <c r="J33" s="112"/>
    </row>
    <row r="34" spans="1:10" ht="31.5" outlineLevel="1" x14ac:dyDescent="0.25">
      <c r="A34" s="35" t="s">
        <v>64</v>
      </c>
      <c r="B34" s="36" t="s">
        <v>65</v>
      </c>
      <c r="C34" s="89" t="s">
        <v>11</v>
      </c>
      <c r="D34" s="142">
        <v>2</v>
      </c>
      <c r="E34" s="89">
        <v>2</v>
      </c>
      <c r="F34" s="120" t="s">
        <v>1276</v>
      </c>
      <c r="G34" s="175"/>
      <c r="H34" s="186">
        <f t="shared" si="0"/>
        <v>0</v>
      </c>
      <c r="I34" s="186">
        <f t="shared" si="1"/>
        <v>0</v>
      </c>
      <c r="J34" s="112"/>
    </row>
    <row r="35" spans="1:10" ht="31.5" outlineLevel="1" x14ac:dyDescent="0.25">
      <c r="A35" s="27" t="s">
        <v>66</v>
      </c>
      <c r="B35" s="20" t="s">
        <v>67</v>
      </c>
      <c r="C35" s="33" t="s">
        <v>68</v>
      </c>
      <c r="D35" s="163" t="s">
        <v>1279</v>
      </c>
      <c r="E35" s="123"/>
      <c r="F35" s="120" t="s">
        <v>1276</v>
      </c>
      <c r="G35" s="177"/>
      <c r="H35" s="186">
        <f t="shared" si="0"/>
        <v>0</v>
      </c>
      <c r="I35" s="186">
        <f t="shared" si="1"/>
        <v>0</v>
      </c>
      <c r="J35" s="112"/>
    </row>
    <row r="36" spans="1:10" s="26" customFormat="1" ht="31.5" outlineLevel="1" x14ac:dyDescent="0.25">
      <c r="A36" s="35" t="s">
        <v>69</v>
      </c>
      <c r="B36" s="36" t="s">
        <v>70</v>
      </c>
      <c r="C36" s="89" t="s">
        <v>68</v>
      </c>
      <c r="D36" s="142" t="s">
        <v>71</v>
      </c>
      <c r="E36" s="123"/>
      <c r="F36" s="120" t="s">
        <v>1276</v>
      </c>
      <c r="G36" s="178"/>
      <c r="H36" s="186">
        <f t="shared" si="0"/>
        <v>0</v>
      </c>
      <c r="I36" s="186">
        <f t="shared" si="1"/>
        <v>0</v>
      </c>
      <c r="J36" s="112"/>
    </row>
    <row r="37" spans="1:10" s="1" customFormat="1" ht="31.5" outlineLevel="1" x14ac:dyDescent="0.25">
      <c r="A37" s="39" t="s">
        <v>72</v>
      </c>
      <c r="B37" s="17" t="s">
        <v>73</v>
      </c>
      <c r="C37" s="15" t="s">
        <v>68</v>
      </c>
      <c r="D37" s="143" t="s">
        <v>74</v>
      </c>
      <c r="E37" s="124"/>
      <c r="F37" s="120" t="s">
        <v>1276</v>
      </c>
      <c r="G37" s="179"/>
      <c r="H37" s="186">
        <f t="shared" si="0"/>
        <v>0</v>
      </c>
      <c r="I37" s="186">
        <f t="shared" si="1"/>
        <v>0</v>
      </c>
      <c r="J37" s="2"/>
    </row>
    <row r="38" spans="1:10" s="1" customFormat="1" ht="31.5" outlineLevel="1" x14ac:dyDescent="0.25">
      <c r="A38" s="35" t="s">
        <v>75</v>
      </c>
      <c r="B38" s="36" t="s">
        <v>76</v>
      </c>
      <c r="C38" s="89" t="s">
        <v>68</v>
      </c>
      <c r="D38" s="142" t="s">
        <v>1278</v>
      </c>
      <c r="E38" s="124"/>
      <c r="F38" s="120" t="s">
        <v>1276</v>
      </c>
      <c r="G38" s="174"/>
      <c r="H38" s="186">
        <f t="shared" si="0"/>
        <v>0</v>
      </c>
      <c r="I38" s="186">
        <f t="shared" si="1"/>
        <v>0</v>
      </c>
      <c r="J38" s="2"/>
    </row>
    <row r="39" spans="1:10" ht="31.5" outlineLevel="1" x14ac:dyDescent="0.25">
      <c r="A39" s="27" t="s">
        <v>77</v>
      </c>
      <c r="B39" s="20" t="s">
        <v>78</v>
      </c>
      <c r="C39" s="33" t="s">
        <v>79</v>
      </c>
      <c r="D39" s="135">
        <v>1</v>
      </c>
      <c r="E39" s="135">
        <v>1</v>
      </c>
      <c r="F39" s="120" t="s">
        <v>1276</v>
      </c>
      <c r="G39" s="177"/>
      <c r="H39" s="186">
        <f t="shared" si="0"/>
        <v>0</v>
      </c>
      <c r="I39" s="186">
        <f t="shared" si="1"/>
        <v>0</v>
      </c>
      <c r="J39" s="112"/>
    </row>
    <row r="40" spans="1:10" s="50" customFormat="1" ht="47.25" outlineLevel="1" x14ac:dyDescent="0.25">
      <c r="A40" s="35" t="s">
        <v>80</v>
      </c>
      <c r="B40" s="36" t="s">
        <v>81</v>
      </c>
      <c r="C40" s="89" t="s">
        <v>11</v>
      </c>
      <c r="D40" s="142">
        <v>56</v>
      </c>
      <c r="E40" s="142">
        <v>56</v>
      </c>
      <c r="F40" s="120" t="s">
        <v>1276</v>
      </c>
      <c r="G40" s="180"/>
      <c r="H40" s="186">
        <f t="shared" si="0"/>
        <v>0</v>
      </c>
      <c r="I40" s="186">
        <f t="shared" si="1"/>
        <v>0</v>
      </c>
      <c r="J40" s="21"/>
    </row>
    <row r="41" spans="1:10" ht="47.25" outlineLevel="1" x14ac:dyDescent="0.25">
      <c r="A41" s="51" t="s">
        <v>82</v>
      </c>
      <c r="B41" s="22" t="s">
        <v>83</v>
      </c>
      <c r="C41" s="34" t="s">
        <v>11</v>
      </c>
      <c r="D41" s="144">
        <v>26</v>
      </c>
      <c r="E41" s="144">
        <v>26</v>
      </c>
      <c r="F41" s="120" t="s">
        <v>1276</v>
      </c>
      <c r="G41" s="181"/>
      <c r="H41" s="186">
        <f t="shared" si="0"/>
        <v>0</v>
      </c>
      <c r="I41" s="186">
        <f t="shared" si="1"/>
        <v>0</v>
      </c>
      <c r="J41" s="112"/>
    </row>
    <row r="42" spans="1:10" s="26" customFormat="1" ht="47.25" outlineLevel="1" x14ac:dyDescent="0.25">
      <c r="A42" s="35" t="s">
        <v>84</v>
      </c>
      <c r="B42" s="36" t="s">
        <v>85</v>
      </c>
      <c r="C42" s="89" t="s">
        <v>11</v>
      </c>
      <c r="D42" s="142">
        <v>32</v>
      </c>
      <c r="E42" s="142">
        <v>32</v>
      </c>
      <c r="F42" s="120" t="s">
        <v>1276</v>
      </c>
      <c r="G42" s="178"/>
      <c r="H42" s="186">
        <f t="shared" si="0"/>
        <v>0</v>
      </c>
      <c r="I42" s="186">
        <f t="shared" si="1"/>
        <v>0</v>
      </c>
      <c r="J42" s="112"/>
    </row>
    <row r="43" spans="1:10" ht="47.25" outlineLevel="1" x14ac:dyDescent="0.25">
      <c r="A43" s="39" t="s">
        <v>86</v>
      </c>
      <c r="B43" s="17" t="s">
        <v>87</v>
      </c>
      <c r="C43" s="15" t="s">
        <v>11</v>
      </c>
      <c r="D43" s="143">
        <v>16</v>
      </c>
      <c r="E43" s="143">
        <v>16</v>
      </c>
      <c r="F43" s="120" t="s">
        <v>1276</v>
      </c>
      <c r="G43" s="179"/>
      <c r="H43" s="186">
        <f t="shared" si="0"/>
        <v>0</v>
      </c>
      <c r="I43" s="186">
        <f t="shared" si="1"/>
        <v>0</v>
      </c>
      <c r="J43" s="112"/>
    </row>
    <row r="44" spans="1:10" ht="47.25" outlineLevel="1" x14ac:dyDescent="0.25">
      <c r="A44" s="27" t="s">
        <v>88</v>
      </c>
      <c r="B44" s="20" t="s">
        <v>89</v>
      </c>
      <c r="C44" s="33" t="s">
        <v>11</v>
      </c>
      <c r="D44" s="135">
        <v>4</v>
      </c>
      <c r="E44" s="135">
        <v>4</v>
      </c>
      <c r="F44" s="120" t="s">
        <v>1276</v>
      </c>
      <c r="G44" s="177"/>
      <c r="H44" s="186">
        <f t="shared" si="0"/>
        <v>0</v>
      </c>
      <c r="I44" s="186">
        <f t="shared" si="1"/>
        <v>0</v>
      </c>
      <c r="J44" s="112"/>
    </row>
    <row r="45" spans="1:10" s="26" customFormat="1" ht="47.25" outlineLevel="1" x14ac:dyDescent="0.25">
      <c r="A45" s="35" t="s">
        <v>90</v>
      </c>
      <c r="B45" s="36" t="s">
        <v>91</v>
      </c>
      <c r="C45" s="89" t="s">
        <v>11</v>
      </c>
      <c r="D45" s="142">
        <v>14</v>
      </c>
      <c r="E45" s="142">
        <v>14</v>
      </c>
      <c r="F45" s="120" t="s">
        <v>1276</v>
      </c>
      <c r="G45" s="178"/>
      <c r="H45" s="186">
        <f t="shared" si="0"/>
        <v>0</v>
      </c>
      <c r="I45" s="186">
        <f t="shared" si="1"/>
        <v>0</v>
      </c>
      <c r="J45" s="112"/>
    </row>
    <row r="46" spans="1:10" ht="31.5" outlineLevel="1" x14ac:dyDescent="0.25">
      <c r="A46" s="39" t="s">
        <v>92</v>
      </c>
      <c r="B46" s="17" t="s">
        <v>93</v>
      </c>
      <c r="C46" s="15" t="s">
        <v>11</v>
      </c>
      <c r="D46" s="143">
        <v>2</v>
      </c>
      <c r="E46" s="143">
        <v>2</v>
      </c>
      <c r="F46" s="120" t="s">
        <v>1276</v>
      </c>
      <c r="G46" s="179"/>
      <c r="H46" s="186">
        <f t="shared" si="0"/>
        <v>0</v>
      </c>
      <c r="I46" s="186">
        <f t="shared" si="1"/>
        <v>0</v>
      </c>
      <c r="J46" s="112"/>
    </row>
    <row r="47" spans="1:10" ht="31.5" outlineLevel="1" x14ac:dyDescent="0.25">
      <c r="A47" s="27" t="s">
        <v>94</v>
      </c>
      <c r="B47" s="20" t="s">
        <v>95</v>
      </c>
      <c r="C47" s="33" t="s">
        <v>11</v>
      </c>
      <c r="D47" s="135">
        <v>2</v>
      </c>
      <c r="E47" s="135">
        <v>2</v>
      </c>
      <c r="F47" s="120" t="s">
        <v>1276</v>
      </c>
      <c r="G47" s="177"/>
      <c r="H47" s="186">
        <f t="shared" si="0"/>
        <v>0</v>
      </c>
      <c r="I47" s="186">
        <f t="shared" si="1"/>
        <v>0</v>
      </c>
      <c r="J47" s="112"/>
    </row>
    <row r="48" spans="1:10" s="26" customFormat="1" ht="31.5" outlineLevel="1" x14ac:dyDescent="0.25">
      <c r="A48" s="35" t="s">
        <v>96</v>
      </c>
      <c r="B48" s="36" t="s">
        <v>97</v>
      </c>
      <c r="C48" s="89" t="s">
        <v>11</v>
      </c>
      <c r="D48" s="142">
        <v>2</v>
      </c>
      <c r="E48" s="142">
        <v>2</v>
      </c>
      <c r="F48" s="120" t="s">
        <v>1276</v>
      </c>
      <c r="G48" s="178"/>
      <c r="H48" s="186">
        <f t="shared" si="0"/>
        <v>0</v>
      </c>
      <c r="I48" s="186">
        <f t="shared" si="1"/>
        <v>0</v>
      </c>
      <c r="J48" s="112"/>
    </row>
    <row r="49" spans="1:10" s="26" customFormat="1" ht="31.5" outlineLevel="1" x14ac:dyDescent="0.25">
      <c r="A49" s="39" t="s">
        <v>98</v>
      </c>
      <c r="B49" s="17" t="s">
        <v>99</v>
      </c>
      <c r="C49" s="15" t="s">
        <v>11</v>
      </c>
      <c r="D49" s="143">
        <v>2</v>
      </c>
      <c r="E49" s="143">
        <v>2</v>
      </c>
      <c r="F49" s="120" t="s">
        <v>1276</v>
      </c>
      <c r="G49" s="182"/>
      <c r="H49" s="186">
        <f t="shared" si="0"/>
        <v>0</v>
      </c>
      <c r="I49" s="186">
        <f t="shared" si="1"/>
        <v>0</v>
      </c>
      <c r="J49" s="112"/>
    </row>
    <row r="50" spans="1:10" s="26" customFormat="1" ht="31.5" outlineLevel="1" x14ac:dyDescent="0.25">
      <c r="A50" s="35" t="s">
        <v>100</v>
      </c>
      <c r="B50" s="36" t="s">
        <v>101</v>
      </c>
      <c r="C50" s="89" t="s">
        <v>16</v>
      </c>
      <c r="D50" s="142" t="s">
        <v>102</v>
      </c>
      <c r="E50" s="123"/>
      <c r="F50" s="120" t="s">
        <v>1276</v>
      </c>
      <c r="G50" s="182"/>
      <c r="H50" s="186">
        <f t="shared" si="0"/>
        <v>0</v>
      </c>
      <c r="I50" s="186">
        <f t="shared" si="1"/>
        <v>0</v>
      </c>
      <c r="J50" s="112"/>
    </row>
    <row r="51" spans="1:10" s="26" customFormat="1" ht="31.5" outlineLevel="1" x14ac:dyDescent="0.25">
      <c r="A51" s="35" t="s">
        <v>103</v>
      </c>
      <c r="B51" s="36" t="s">
        <v>104</v>
      </c>
      <c r="C51" s="89" t="s">
        <v>105</v>
      </c>
      <c r="D51" s="142" t="s">
        <v>106</v>
      </c>
      <c r="E51" s="123"/>
      <c r="F51" s="120" t="s">
        <v>1276</v>
      </c>
      <c r="G51" s="182"/>
      <c r="H51" s="186">
        <f t="shared" si="0"/>
        <v>0</v>
      </c>
      <c r="I51" s="186">
        <f t="shared" si="1"/>
        <v>0</v>
      </c>
      <c r="J51" s="112"/>
    </row>
    <row r="52" spans="1:10" s="26" customFormat="1" ht="26.25" customHeight="1" outlineLevel="1" x14ac:dyDescent="0.25">
      <c r="A52" s="35"/>
      <c r="B52" s="40" t="s">
        <v>107</v>
      </c>
      <c r="C52" s="89"/>
      <c r="D52" s="142"/>
      <c r="E52" s="89"/>
      <c r="F52" s="189"/>
      <c r="G52" s="190"/>
      <c r="H52" s="188"/>
      <c r="I52" s="188"/>
      <c r="J52" s="113"/>
    </row>
    <row r="53" spans="1:10" s="26" customFormat="1" ht="47.25" outlineLevel="1" x14ac:dyDescent="0.25">
      <c r="A53" s="35">
        <v>37</v>
      </c>
      <c r="B53" s="21" t="s">
        <v>108</v>
      </c>
      <c r="C53" s="89" t="s">
        <v>127</v>
      </c>
      <c r="D53" s="142" t="s">
        <v>118</v>
      </c>
      <c r="E53" s="123"/>
      <c r="F53" s="120" t="s">
        <v>1276</v>
      </c>
      <c r="G53" s="182"/>
      <c r="H53" s="186"/>
      <c r="I53" s="186">
        <f>SUM(E54*G54+E55*G55+E56*G56+E57*G57+E58*G58+E59*G59+E60*G60+E61*G61+E62*G62)</f>
        <v>0</v>
      </c>
      <c r="J53" s="120" t="s">
        <v>1287</v>
      </c>
    </row>
    <row r="54" spans="1:10" s="26" customFormat="1" ht="31.5" outlineLevel="1" x14ac:dyDescent="0.25">
      <c r="A54" s="35"/>
      <c r="B54" s="21" t="s">
        <v>109</v>
      </c>
      <c r="C54" s="89" t="s">
        <v>127</v>
      </c>
      <c r="D54" s="142" t="s">
        <v>119</v>
      </c>
      <c r="E54" s="123"/>
      <c r="F54" s="120" t="s">
        <v>1276</v>
      </c>
      <c r="G54" s="182"/>
      <c r="H54" s="186"/>
      <c r="I54" s="186"/>
      <c r="J54" s="112"/>
    </row>
    <row r="55" spans="1:10" s="26" customFormat="1" ht="31.5" outlineLevel="1" x14ac:dyDescent="0.25">
      <c r="A55" s="35"/>
      <c r="B55" s="21" t="s">
        <v>110</v>
      </c>
      <c r="C55" s="89" t="s">
        <v>127</v>
      </c>
      <c r="D55" s="142" t="s">
        <v>120</v>
      </c>
      <c r="E55" s="123"/>
      <c r="F55" s="120" t="s">
        <v>1276</v>
      </c>
      <c r="G55" s="182"/>
      <c r="H55" s="186"/>
      <c r="I55" s="186"/>
      <c r="J55" s="112"/>
    </row>
    <row r="56" spans="1:10" s="26" customFormat="1" ht="31.5" outlineLevel="1" x14ac:dyDescent="0.25">
      <c r="A56" s="35"/>
      <c r="B56" s="21" t="s">
        <v>111</v>
      </c>
      <c r="C56" s="89" t="s">
        <v>127</v>
      </c>
      <c r="D56" s="142" t="s">
        <v>121</v>
      </c>
      <c r="E56" s="123"/>
      <c r="F56" s="120" t="s">
        <v>1276</v>
      </c>
      <c r="G56" s="182"/>
      <c r="H56" s="186"/>
      <c r="I56" s="186"/>
      <c r="J56" s="112"/>
    </row>
    <row r="57" spans="1:10" s="26" customFormat="1" ht="31.5" outlineLevel="1" x14ac:dyDescent="0.25">
      <c r="A57" s="35"/>
      <c r="B57" s="21" t="s">
        <v>112</v>
      </c>
      <c r="C57" s="89" t="s">
        <v>127</v>
      </c>
      <c r="D57" s="142" t="s">
        <v>122</v>
      </c>
      <c r="E57" s="123"/>
      <c r="F57" s="120" t="s">
        <v>1276</v>
      </c>
      <c r="G57" s="182"/>
      <c r="H57" s="186"/>
      <c r="I57" s="186"/>
      <c r="J57" s="112"/>
    </row>
    <row r="58" spans="1:10" s="26" customFormat="1" ht="31.5" outlineLevel="1" x14ac:dyDescent="0.25">
      <c r="A58" s="35"/>
      <c r="B58" s="21" t="s">
        <v>113</v>
      </c>
      <c r="C58" s="89" t="s">
        <v>127</v>
      </c>
      <c r="D58" s="142" t="s">
        <v>123</v>
      </c>
      <c r="E58" s="123"/>
      <c r="F58" s="120" t="s">
        <v>1276</v>
      </c>
      <c r="G58" s="182"/>
      <c r="H58" s="186"/>
      <c r="I58" s="186"/>
      <c r="J58" s="112"/>
    </row>
    <row r="59" spans="1:10" s="26" customFormat="1" ht="31.5" outlineLevel="1" x14ac:dyDescent="0.25">
      <c r="A59" s="35"/>
      <c r="B59" s="21" t="s">
        <v>114</v>
      </c>
      <c r="C59" s="89" t="s">
        <v>127</v>
      </c>
      <c r="D59" s="142" t="s">
        <v>123</v>
      </c>
      <c r="E59" s="123"/>
      <c r="F59" s="120" t="s">
        <v>1276</v>
      </c>
      <c r="G59" s="182"/>
      <c r="H59" s="186"/>
      <c r="I59" s="186"/>
      <c r="J59" s="112"/>
    </row>
    <row r="60" spans="1:10" s="26" customFormat="1" ht="31.5" outlineLevel="1" x14ac:dyDescent="0.25">
      <c r="A60" s="35"/>
      <c r="B60" s="21" t="s">
        <v>115</v>
      </c>
      <c r="C60" s="89" t="s">
        <v>15</v>
      </c>
      <c r="D60" s="142" t="s">
        <v>124</v>
      </c>
      <c r="E60" s="123"/>
      <c r="F60" s="120" t="s">
        <v>1276</v>
      </c>
      <c r="G60" s="182"/>
      <c r="H60" s="186"/>
      <c r="I60" s="186"/>
      <c r="J60" s="112"/>
    </row>
    <row r="61" spans="1:10" s="26" customFormat="1" ht="31.5" outlineLevel="1" x14ac:dyDescent="0.25">
      <c r="A61" s="35"/>
      <c r="B61" s="21" t="s">
        <v>116</v>
      </c>
      <c r="C61" s="89" t="s">
        <v>127</v>
      </c>
      <c r="D61" s="142" t="s">
        <v>125</v>
      </c>
      <c r="E61" s="123"/>
      <c r="F61" s="120" t="s">
        <v>1276</v>
      </c>
      <c r="G61" s="182"/>
      <c r="H61" s="186"/>
      <c r="I61" s="186"/>
      <c r="J61" s="112"/>
    </row>
    <row r="62" spans="1:10" s="26" customFormat="1" ht="31.5" outlineLevel="1" x14ac:dyDescent="0.25">
      <c r="A62" s="27"/>
      <c r="B62" s="41" t="s">
        <v>117</v>
      </c>
      <c r="C62" s="33" t="s">
        <v>15</v>
      </c>
      <c r="D62" s="135" t="s">
        <v>126</v>
      </c>
      <c r="E62" s="125"/>
      <c r="F62" s="120" t="s">
        <v>1276</v>
      </c>
      <c r="G62" s="182"/>
      <c r="H62" s="186"/>
      <c r="I62" s="186"/>
      <c r="J62" s="112"/>
    </row>
    <row r="63" spans="1:10" s="26" customFormat="1" ht="31.5" outlineLevel="1" x14ac:dyDescent="0.25">
      <c r="A63" s="35">
        <v>38</v>
      </c>
      <c r="B63" s="21" t="s">
        <v>128</v>
      </c>
      <c r="C63" s="89" t="s">
        <v>127</v>
      </c>
      <c r="D63" s="142" t="s">
        <v>129</v>
      </c>
      <c r="E63" s="123"/>
      <c r="F63" s="120" t="s">
        <v>1276</v>
      </c>
      <c r="G63" s="182"/>
      <c r="H63" s="186"/>
      <c r="I63" s="186">
        <f>SUM(E64*G64+E65*G65+E66*G66+E67*G67+E68*G68+E69*G69+E70*G70+E71*G71+E72*G72+E73*G73)</f>
        <v>0</v>
      </c>
      <c r="J63" s="120" t="s">
        <v>1287</v>
      </c>
    </row>
    <row r="64" spans="1:10" s="26" customFormat="1" ht="31.5" outlineLevel="1" x14ac:dyDescent="0.25">
      <c r="A64" s="38"/>
      <c r="B64" s="21" t="s">
        <v>109</v>
      </c>
      <c r="C64" s="89" t="s">
        <v>127</v>
      </c>
      <c r="D64" s="142" t="s">
        <v>130</v>
      </c>
      <c r="E64" s="123"/>
      <c r="F64" s="120" t="s">
        <v>1276</v>
      </c>
      <c r="G64" s="182"/>
      <c r="H64" s="186"/>
      <c r="I64" s="186"/>
      <c r="J64" s="112"/>
    </row>
    <row r="65" spans="1:10" s="26" customFormat="1" ht="31.5" outlineLevel="1" x14ac:dyDescent="0.25">
      <c r="A65" s="38"/>
      <c r="B65" s="21" t="s">
        <v>110</v>
      </c>
      <c r="C65" s="89" t="s">
        <v>127</v>
      </c>
      <c r="D65" s="142" t="s">
        <v>131</v>
      </c>
      <c r="E65" s="123"/>
      <c r="F65" s="120" t="s">
        <v>1276</v>
      </c>
      <c r="G65" s="182"/>
      <c r="H65" s="186"/>
      <c r="I65" s="186"/>
      <c r="J65" s="112"/>
    </row>
    <row r="66" spans="1:10" s="26" customFormat="1" ht="31.5" outlineLevel="1" x14ac:dyDescent="0.25">
      <c r="A66" s="38"/>
      <c r="B66" s="21" t="s">
        <v>111</v>
      </c>
      <c r="C66" s="89" t="s">
        <v>127</v>
      </c>
      <c r="D66" s="142" t="s">
        <v>132</v>
      </c>
      <c r="E66" s="123"/>
      <c r="F66" s="120" t="s">
        <v>1276</v>
      </c>
      <c r="G66" s="182"/>
      <c r="H66" s="186"/>
      <c r="I66" s="186"/>
      <c r="J66" s="112"/>
    </row>
    <row r="67" spans="1:10" s="26" customFormat="1" ht="31.5" outlineLevel="1" x14ac:dyDescent="0.25">
      <c r="A67" s="38"/>
      <c r="B67" s="21" t="s">
        <v>113</v>
      </c>
      <c r="C67" s="89" t="s">
        <v>127</v>
      </c>
      <c r="D67" s="142" t="s">
        <v>133</v>
      </c>
      <c r="E67" s="123"/>
      <c r="F67" s="120" t="s">
        <v>1276</v>
      </c>
      <c r="G67" s="182"/>
      <c r="H67" s="186"/>
      <c r="I67" s="186"/>
      <c r="J67" s="112"/>
    </row>
    <row r="68" spans="1:10" s="26" customFormat="1" ht="31.5" outlineLevel="1" x14ac:dyDescent="0.25">
      <c r="A68" s="42"/>
      <c r="B68" s="21" t="s">
        <v>114</v>
      </c>
      <c r="C68" s="89" t="s">
        <v>127</v>
      </c>
      <c r="D68" s="142" t="s">
        <v>133</v>
      </c>
      <c r="E68" s="123"/>
      <c r="F68" s="120" t="s">
        <v>1276</v>
      </c>
      <c r="G68" s="182"/>
      <c r="H68" s="186"/>
      <c r="I68" s="186"/>
      <c r="J68" s="112"/>
    </row>
    <row r="69" spans="1:10" ht="31.5" outlineLevel="1" x14ac:dyDescent="0.25">
      <c r="A69" s="38"/>
      <c r="B69" s="21" t="s">
        <v>134</v>
      </c>
      <c r="C69" s="89" t="s">
        <v>15</v>
      </c>
      <c r="D69" s="142" t="s">
        <v>135</v>
      </c>
      <c r="E69" s="123"/>
      <c r="F69" s="120" t="s">
        <v>1276</v>
      </c>
      <c r="G69" s="179"/>
      <c r="H69" s="186"/>
      <c r="I69" s="186"/>
      <c r="J69" s="112"/>
    </row>
    <row r="70" spans="1:10" ht="31.5" outlineLevel="1" x14ac:dyDescent="0.25">
      <c r="A70" s="38"/>
      <c r="B70" s="21" t="s">
        <v>136</v>
      </c>
      <c r="C70" s="89" t="s">
        <v>127</v>
      </c>
      <c r="D70" s="142" t="s">
        <v>137</v>
      </c>
      <c r="E70" s="123"/>
      <c r="F70" s="120" t="s">
        <v>1276</v>
      </c>
      <c r="G70" s="174"/>
      <c r="H70" s="186"/>
      <c r="I70" s="186"/>
      <c r="J70" s="112"/>
    </row>
    <row r="71" spans="1:10" ht="31.5" outlineLevel="1" x14ac:dyDescent="0.25">
      <c r="A71" s="38"/>
      <c r="B71" s="21" t="s">
        <v>138</v>
      </c>
      <c r="C71" s="89" t="s">
        <v>127</v>
      </c>
      <c r="D71" s="142" t="s">
        <v>139</v>
      </c>
      <c r="E71" s="123"/>
      <c r="F71" s="120" t="s">
        <v>1276</v>
      </c>
      <c r="G71" s="174"/>
      <c r="H71" s="186"/>
      <c r="I71" s="186"/>
      <c r="J71" s="112"/>
    </row>
    <row r="72" spans="1:10" ht="31.5" outlineLevel="1" x14ac:dyDescent="0.25">
      <c r="A72" s="38"/>
      <c r="B72" s="21" t="s">
        <v>140</v>
      </c>
      <c r="C72" s="89" t="s">
        <v>15</v>
      </c>
      <c r="D72" s="142" t="s">
        <v>141</v>
      </c>
      <c r="E72" s="123"/>
      <c r="F72" s="120" t="s">
        <v>1276</v>
      </c>
      <c r="G72" s="174"/>
      <c r="H72" s="186"/>
      <c r="I72" s="186"/>
      <c r="J72" s="112"/>
    </row>
    <row r="73" spans="1:10" ht="31.5" outlineLevel="1" x14ac:dyDescent="0.25">
      <c r="A73" s="42"/>
      <c r="B73" s="41" t="s">
        <v>142</v>
      </c>
      <c r="C73" s="33" t="s">
        <v>127</v>
      </c>
      <c r="D73" s="135" t="s">
        <v>143</v>
      </c>
      <c r="E73" s="125"/>
      <c r="F73" s="120" t="s">
        <v>1276</v>
      </c>
      <c r="G73" s="174"/>
      <c r="H73" s="186"/>
      <c r="I73" s="186"/>
      <c r="J73" s="112"/>
    </row>
    <row r="74" spans="1:10" ht="31.5" outlineLevel="1" x14ac:dyDescent="0.25">
      <c r="A74" s="35">
        <v>39</v>
      </c>
      <c r="B74" s="21" t="s">
        <v>144</v>
      </c>
      <c r="C74" s="89" t="s">
        <v>163</v>
      </c>
      <c r="D74" s="142" t="s">
        <v>145</v>
      </c>
      <c r="E74" s="123"/>
      <c r="F74" s="120" t="s">
        <v>1276</v>
      </c>
      <c r="G74" s="174"/>
      <c r="H74" s="186"/>
      <c r="I74" s="186">
        <f>SUM(E75*G75+E76*G76+E77*G77+E78*G78+E79*G79+E80*G80+E81*G81+E82*G82+E83*G83+E84*G84+E85*G85)</f>
        <v>0</v>
      </c>
      <c r="J74" s="120" t="s">
        <v>1287</v>
      </c>
    </row>
    <row r="75" spans="1:10" ht="31.5" outlineLevel="1" x14ac:dyDescent="0.25">
      <c r="A75" s="35"/>
      <c r="B75" s="21" t="s">
        <v>146</v>
      </c>
      <c r="C75" s="89" t="s">
        <v>163</v>
      </c>
      <c r="D75" s="142" t="s">
        <v>147</v>
      </c>
      <c r="E75" s="123"/>
      <c r="F75" s="120" t="s">
        <v>1276</v>
      </c>
      <c r="G75" s="174"/>
      <c r="H75" s="186"/>
      <c r="I75" s="186"/>
      <c r="J75" s="112"/>
    </row>
    <row r="76" spans="1:10" ht="31.5" outlineLevel="1" x14ac:dyDescent="0.25">
      <c r="A76" s="35"/>
      <c r="B76" s="21" t="s">
        <v>148</v>
      </c>
      <c r="C76" s="89" t="s">
        <v>163</v>
      </c>
      <c r="D76" s="142" t="s">
        <v>149</v>
      </c>
      <c r="E76" s="123"/>
      <c r="F76" s="120" t="s">
        <v>1276</v>
      </c>
      <c r="G76" s="174"/>
      <c r="H76" s="186"/>
      <c r="I76" s="186"/>
      <c r="J76" s="112"/>
    </row>
    <row r="77" spans="1:10" ht="31.5" outlineLevel="1" x14ac:dyDescent="0.25">
      <c r="A77" s="35"/>
      <c r="B77" s="21" t="s">
        <v>111</v>
      </c>
      <c r="C77" s="89" t="s">
        <v>163</v>
      </c>
      <c r="D77" s="142" t="s">
        <v>150</v>
      </c>
      <c r="E77" s="123"/>
      <c r="F77" s="120" t="s">
        <v>1276</v>
      </c>
      <c r="G77" s="174"/>
      <c r="H77" s="186"/>
      <c r="I77" s="186"/>
      <c r="J77" s="112"/>
    </row>
    <row r="78" spans="1:10" ht="31.5" outlineLevel="1" x14ac:dyDescent="0.25">
      <c r="A78" s="35"/>
      <c r="B78" s="21" t="s">
        <v>151</v>
      </c>
      <c r="C78" s="89" t="s">
        <v>163</v>
      </c>
      <c r="D78" s="142" t="s">
        <v>152</v>
      </c>
      <c r="E78" s="123"/>
      <c r="F78" s="120" t="s">
        <v>1276</v>
      </c>
      <c r="G78" s="174"/>
      <c r="H78" s="186"/>
      <c r="I78" s="186"/>
      <c r="J78" s="112"/>
    </row>
    <row r="79" spans="1:10" ht="31.5" outlineLevel="1" x14ac:dyDescent="0.25">
      <c r="A79" s="35"/>
      <c r="B79" s="21" t="s">
        <v>153</v>
      </c>
      <c r="C79" s="89" t="s">
        <v>163</v>
      </c>
      <c r="D79" s="142" t="s">
        <v>154</v>
      </c>
      <c r="E79" s="123"/>
      <c r="F79" s="120" t="s">
        <v>1276</v>
      </c>
      <c r="G79" s="174"/>
      <c r="H79" s="186"/>
      <c r="I79" s="186"/>
      <c r="J79" s="112"/>
    </row>
    <row r="80" spans="1:10" ht="31.5" outlineLevel="1" x14ac:dyDescent="0.25">
      <c r="A80" s="35"/>
      <c r="B80" s="21" t="s">
        <v>136</v>
      </c>
      <c r="C80" s="89" t="s">
        <v>163</v>
      </c>
      <c r="D80" s="142" t="s">
        <v>155</v>
      </c>
      <c r="E80" s="123"/>
      <c r="F80" s="120" t="s">
        <v>1276</v>
      </c>
      <c r="G80" s="174"/>
      <c r="H80" s="186"/>
      <c r="I80" s="186"/>
      <c r="J80" s="112"/>
    </row>
    <row r="81" spans="1:10" ht="31.5" outlineLevel="1" x14ac:dyDescent="0.25">
      <c r="A81" s="35"/>
      <c r="B81" s="21" t="s">
        <v>156</v>
      </c>
      <c r="C81" s="89" t="s">
        <v>15</v>
      </c>
      <c r="D81" s="142" t="s">
        <v>157</v>
      </c>
      <c r="E81" s="123"/>
      <c r="F81" s="120" t="s">
        <v>1276</v>
      </c>
      <c r="G81" s="174"/>
      <c r="H81" s="186"/>
      <c r="I81" s="186"/>
      <c r="J81" s="112"/>
    </row>
    <row r="82" spans="1:10" ht="31.5" outlineLevel="1" x14ac:dyDescent="0.25">
      <c r="A82" s="35"/>
      <c r="B82" s="41" t="s">
        <v>138</v>
      </c>
      <c r="C82" s="89" t="s">
        <v>163</v>
      </c>
      <c r="D82" s="142" t="s">
        <v>158</v>
      </c>
      <c r="E82" s="123"/>
      <c r="F82" s="120" t="s">
        <v>1276</v>
      </c>
      <c r="G82" s="174"/>
      <c r="H82" s="186"/>
      <c r="I82" s="186"/>
      <c r="J82" s="112"/>
    </row>
    <row r="83" spans="1:10" ht="31.5" outlineLevel="1" x14ac:dyDescent="0.25">
      <c r="A83" s="44"/>
      <c r="B83" s="41" t="s">
        <v>1277</v>
      </c>
      <c r="C83" s="121" t="s">
        <v>15</v>
      </c>
      <c r="D83" s="145" t="s">
        <v>159</v>
      </c>
      <c r="E83" s="122"/>
      <c r="F83" s="120" t="s">
        <v>1276</v>
      </c>
      <c r="G83" s="183"/>
      <c r="H83" s="186"/>
      <c r="I83" s="186"/>
      <c r="J83" s="112"/>
    </row>
    <row r="84" spans="1:10" ht="31.5" outlineLevel="1" x14ac:dyDescent="0.25">
      <c r="A84" s="35"/>
      <c r="B84" s="43" t="s">
        <v>160</v>
      </c>
      <c r="C84" s="89" t="s">
        <v>164</v>
      </c>
      <c r="D84" s="142" t="s">
        <v>161</v>
      </c>
      <c r="E84" s="123"/>
      <c r="F84" s="120" t="s">
        <v>1276</v>
      </c>
      <c r="G84" s="174"/>
      <c r="H84" s="186"/>
      <c r="I84" s="186"/>
      <c r="J84" s="112"/>
    </row>
    <row r="85" spans="1:10" ht="31.5" outlineLevel="1" x14ac:dyDescent="0.25">
      <c r="A85" s="27"/>
      <c r="B85" s="41" t="s">
        <v>142</v>
      </c>
      <c r="C85" s="33" t="s">
        <v>127</v>
      </c>
      <c r="D85" s="135" t="s">
        <v>162</v>
      </c>
      <c r="E85" s="125"/>
      <c r="F85" s="120" t="s">
        <v>1276</v>
      </c>
      <c r="G85" s="174"/>
      <c r="H85" s="186"/>
      <c r="I85" s="186"/>
      <c r="J85" s="112"/>
    </row>
    <row r="86" spans="1:10" ht="47.25" outlineLevel="1" x14ac:dyDescent="0.25">
      <c r="A86" s="35">
        <v>40</v>
      </c>
      <c r="B86" s="21" t="s">
        <v>165</v>
      </c>
      <c r="C86" s="89" t="s">
        <v>163</v>
      </c>
      <c r="D86" s="142" t="s">
        <v>166</v>
      </c>
      <c r="E86" s="123"/>
      <c r="F86" s="120" t="s">
        <v>1276</v>
      </c>
      <c r="G86" s="174"/>
      <c r="H86" s="186"/>
      <c r="I86" s="186">
        <f>SUM(E87*G87+E88*G88+E89*G89+E90*G90+E91*G91+E92*G92+E93*G93+E94*G94+E95*G95+E96*G96+E97*G97+E98*G98+E99*G99)</f>
        <v>0</v>
      </c>
      <c r="J86" s="120" t="s">
        <v>1287</v>
      </c>
    </row>
    <row r="87" spans="1:10" ht="31.5" outlineLevel="1" x14ac:dyDescent="0.25">
      <c r="A87" s="35"/>
      <c r="B87" s="21" t="s">
        <v>146</v>
      </c>
      <c r="C87" s="89" t="s">
        <v>163</v>
      </c>
      <c r="D87" s="142" t="s">
        <v>167</v>
      </c>
      <c r="E87" s="123"/>
      <c r="F87" s="120" t="s">
        <v>1276</v>
      </c>
      <c r="G87" s="174"/>
      <c r="H87" s="186"/>
      <c r="I87" s="186"/>
      <c r="J87" s="112"/>
    </row>
    <row r="88" spans="1:10" ht="31.5" outlineLevel="1" x14ac:dyDescent="0.25">
      <c r="A88" s="35"/>
      <c r="B88" s="21" t="s">
        <v>148</v>
      </c>
      <c r="C88" s="89" t="s">
        <v>163</v>
      </c>
      <c r="D88" s="142" t="s">
        <v>168</v>
      </c>
      <c r="E88" s="123"/>
      <c r="F88" s="120" t="s">
        <v>1276</v>
      </c>
      <c r="G88" s="174"/>
      <c r="H88" s="186"/>
      <c r="I88" s="186"/>
      <c r="J88" s="112"/>
    </row>
    <row r="89" spans="1:10" ht="31.5" outlineLevel="1" x14ac:dyDescent="0.25">
      <c r="A89" s="35"/>
      <c r="B89" s="21" t="s">
        <v>112</v>
      </c>
      <c r="C89" s="89" t="s">
        <v>163</v>
      </c>
      <c r="D89" s="142" t="s">
        <v>169</v>
      </c>
      <c r="E89" s="123"/>
      <c r="F89" s="120" t="s">
        <v>1276</v>
      </c>
      <c r="G89" s="174"/>
      <c r="H89" s="186"/>
      <c r="I89" s="186"/>
      <c r="J89" s="112"/>
    </row>
    <row r="90" spans="1:10" ht="31.5" outlineLevel="1" x14ac:dyDescent="0.25">
      <c r="A90" s="35"/>
      <c r="B90" s="21" t="s">
        <v>170</v>
      </c>
      <c r="C90" s="89" t="s">
        <v>163</v>
      </c>
      <c r="D90" s="142" t="s">
        <v>171</v>
      </c>
      <c r="E90" s="123"/>
      <c r="F90" s="120" t="s">
        <v>1276</v>
      </c>
      <c r="G90" s="174"/>
      <c r="H90" s="186"/>
      <c r="I90" s="186"/>
      <c r="J90" s="112"/>
    </row>
    <row r="91" spans="1:10" ht="31.5" outlineLevel="1" x14ac:dyDescent="0.25">
      <c r="A91" s="35"/>
      <c r="B91" s="21" t="s">
        <v>151</v>
      </c>
      <c r="C91" s="89" t="s">
        <v>163</v>
      </c>
      <c r="D91" s="142" t="s">
        <v>172</v>
      </c>
      <c r="E91" s="123"/>
      <c r="F91" s="120" t="s">
        <v>1276</v>
      </c>
      <c r="G91" s="174"/>
      <c r="H91" s="186"/>
      <c r="I91" s="186"/>
      <c r="J91" s="112"/>
    </row>
    <row r="92" spans="1:10" ht="31.5" outlineLevel="1" x14ac:dyDescent="0.25">
      <c r="A92" s="35"/>
      <c r="B92" s="21" t="s">
        <v>153</v>
      </c>
      <c r="C92" s="89" t="s">
        <v>163</v>
      </c>
      <c r="D92" s="142" t="s">
        <v>173</v>
      </c>
      <c r="E92" s="123"/>
      <c r="F92" s="120" t="s">
        <v>1276</v>
      </c>
      <c r="G92" s="174"/>
      <c r="H92" s="186"/>
      <c r="I92" s="186"/>
      <c r="J92" s="112"/>
    </row>
    <row r="93" spans="1:10" ht="31.5" outlineLevel="1" x14ac:dyDescent="0.25">
      <c r="A93" s="35"/>
      <c r="B93" s="21" t="s">
        <v>136</v>
      </c>
      <c r="C93" s="89" t="s">
        <v>163</v>
      </c>
      <c r="D93" s="142" t="s">
        <v>174</v>
      </c>
      <c r="E93" s="123"/>
      <c r="F93" s="120" t="s">
        <v>1276</v>
      </c>
      <c r="G93" s="174"/>
      <c r="H93" s="186"/>
      <c r="I93" s="186"/>
      <c r="J93" s="112"/>
    </row>
    <row r="94" spans="1:10" ht="31.5" outlineLevel="1" x14ac:dyDescent="0.25">
      <c r="A94" s="35"/>
      <c r="B94" s="21" t="s">
        <v>175</v>
      </c>
      <c r="C94" s="89" t="s">
        <v>15</v>
      </c>
      <c r="D94" s="142" t="s">
        <v>176</v>
      </c>
      <c r="E94" s="123"/>
      <c r="F94" s="120" t="s">
        <v>1276</v>
      </c>
      <c r="G94" s="174"/>
      <c r="H94" s="186"/>
      <c r="I94" s="186"/>
      <c r="J94" s="112"/>
    </row>
    <row r="95" spans="1:10" ht="31.5" outlineLevel="1" x14ac:dyDescent="0.25">
      <c r="A95" s="35"/>
      <c r="B95" s="21" t="s">
        <v>138</v>
      </c>
      <c r="C95" s="89" t="s">
        <v>163</v>
      </c>
      <c r="D95" s="142" t="s">
        <v>177</v>
      </c>
      <c r="E95" s="123"/>
      <c r="F95" s="120" t="s">
        <v>1276</v>
      </c>
      <c r="G95" s="174"/>
      <c r="H95" s="186"/>
      <c r="I95" s="186"/>
      <c r="J95" s="112"/>
    </row>
    <row r="96" spans="1:10" ht="31.5" outlineLevel="1" x14ac:dyDescent="0.25">
      <c r="A96" s="35"/>
      <c r="B96" s="21" t="s">
        <v>178</v>
      </c>
      <c r="C96" s="89" t="s">
        <v>15</v>
      </c>
      <c r="D96" s="142" t="s">
        <v>179</v>
      </c>
      <c r="E96" s="123"/>
      <c r="F96" s="120" t="s">
        <v>1276</v>
      </c>
      <c r="G96" s="174"/>
      <c r="H96" s="186"/>
      <c r="I96" s="186"/>
      <c r="J96" s="112"/>
    </row>
    <row r="97" spans="1:10" ht="31.5" outlineLevel="1" x14ac:dyDescent="0.25">
      <c r="A97" s="35"/>
      <c r="B97" s="21" t="s">
        <v>160</v>
      </c>
      <c r="C97" s="89" t="s">
        <v>164</v>
      </c>
      <c r="D97" s="142" t="s">
        <v>180</v>
      </c>
      <c r="E97" s="123"/>
      <c r="F97" s="120" t="s">
        <v>1276</v>
      </c>
      <c r="G97" s="174"/>
      <c r="H97" s="186"/>
      <c r="I97" s="186"/>
      <c r="J97" s="112"/>
    </row>
    <row r="98" spans="1:10" ht="31.5" outlineLevel="1" x14ac:dyDescent="0.25">
      <c r="A98" s="35"/>
      <c r="B98" s="21" t="s">
        <v>181</v>
      </c>
      <c r="C98" s="89" t="s">
        <v>15</v>
      </c>
      <c r="D98" s="142" t="s">
        <v>182</v>
      </c>
      <c r="E98" s="123"/>
      <c r="F98" s="120" t="s">
        <v>1276</v>
      </c>
      <c r="G98" s="174"/>
      <c r="H98" s="186"/>
      <c r="I98" s="186"/>
      <c r="J98" s="112"/>
    </row>
    <row r="99" spans="1:10" ht="31.5" outlineLevel="1" x14ac:dyDescent="0.25">
      <c r="A99" s="27"/>
      <c r="B99" s="41" t="s">
        <v>142</v>
      </c>
      <c r="C99" s="33" t="s">
        <v>127</v>
      </c>
      <c r="D99" s="135" t="s">
        <v>183</v>
      </c>
      <c r="E99" s="125"/>
      <c r="F99" s="120" t="s">
        <v>1276</v>
      </c>
      <c r="G99" s="174"/>
      <c r="H99" s="186"/>
      <c r="I99" s="186"/>
      <c r="J99" s="112"/>
    </row>
    <row r="100" spans="1:10" ht="31.5" outlineLevel="1" x14ac:dyDescent="0.25">
      <c r="A100" s="89">
        <v>41</v>
      </c>
      <c r="B100" s="21" t="s">
        <v>184</v>
      </c>
      <c r="C100" s="89" t="s">
        <v>185</v>
      </c>
      <c r="D100" s="142" t="s">
        <v>186</v>
      </c>
      <c r="E100" s="123"/>
      <c r="F100" s="120" t="s">
        <v>1276</v>
      </c>
      <c r="G100" s="174"/>
      <c r="H100" s="186">
        <f t="shared" ref="H100:H143" si="2">G100*E100</f>
        <v>0</v>
      </c>
      <c r="I100" s="186">
        <f t="shared" ref="I100:I143" si="3">H100</f>
        <v>0</v>
      </c>
      <c r="J100" s="112"/>
    </row>
    <row r="101" spans="1:10" ht="31.5" outlineLevel="1" x14ac:dyDescent="0.25">
      <c r="A101" s="89">
        <v>42</v>
      </c>
      <c r="B101" s="21" t="s">
        <v>187</v>
      </c>
      <c r="C101" s="89" t="s">
        <v>185</v>
      </c>
      <c r="D101" s="142" t="s">
        <v>188</v>
      </c>
      <c r="E101" s="123"/>
      <c r="F101" s="120" t="s">
        <v>1276</v>
      </c>
      <c r="G101" s="174"/>
      <c r="H101" s="186">
        <f t="shared" si="2"/>
        <v>0</v>
      </c>
      <c r="I101" s="186">
        <f t="shared" si="3"/>
        <v>0</v>
      </c>
      <c r="J101" s="112"/>
    </row>
    <row r="102" spans="1:10" ht="15.75" outlineLevel="1" x14ac:dyDescent="0.25">
      <c r="A102" s="46"/>
      <c r="B102" s="45" t="s">
        <v>14</v>
      </c>
      <c r="C102" s="31"/>
      <c r="D102" s="144"/>
      <c r="E102" s="34"/>
      <c r="F102" s="189"/>
      <c r="G102" s="187"/>
      <c r="H102" s="188"/>
      <c r="I102" s="188"/>
      <c r="J102" s="113"/>
    </row>
    <row r="103" spans="1:10" ht="31.5" outlineLevel="1" x14ac:dyDescent="0.25">
      <c r="A103" s="89">
        <v>43</v>
      </c>
      <c r="B103" s="21" t="s">
        <v>189</v>
      </c>
      <c r="C103" s="89" t="s">
        <v>13</v>
      </c>
      <c r="D103" s="142">
        <v>25.9</v>
      </c>
      <c r="E103" s="142">
        <v>25.9</v>
      </c>
      <c r="F103" s="120" t="s">
        <v>1276</v>
      </c>
      <c r="G103" s="174"/>
      <c r="H103" s="186">
        <f t="shared" si="2"/>
        <v>0</v>
      </c>
      <c r="I103" s="186">
        <f t="shared" si="3"/>
        <v>0</v>
      </c>
      <c r="J103" s="112"/>
    </row>
    <row r="104" spans="1:10" ht="66" outlineLevel="1" x14ac:dyDescent="0.25">
      <c r="A104" s="89">
        <v>44</v>
      </c>
      <c r="B104" s="21" t="s">
        <v>215</v>
      </c>
      <c r="C104" s="89" t="s">
        <v>13</v>
      </c>
      <c r="D104" s="142">
        <v>250.57</v>
      </c>
      <c r="E104" s="142">
        <v>250.57</v>
      </c>
      <c r="F104" s="120" t="s">
        <v>1276</v>
      </c>
      <c r="G104" s="174"/>
      <c r="H104" s="186">
        <f t="shared" si="2"/>
        <v>0</v>
      </c>
      <c r="I104" s="186">
        <f t="shared" si="3"/>
        <v>0</v>
      </c>
      <c r="J104" s="112"/>
    </row>
    <row r="105" spans="1:10" ht="50.25" outlineLevel="1" x14ac:dyDescent="0.25">
      <c r="A105" s="89">
        <v>45</v>
      </c>
      <c r="B105" s="21" t="s">
        <v>216</v>
      </c>
      <c r="C105" s="89" t="s">
        <v>13</v>
      </c>
      <c r="D105" s="142">
        <v>58.7</v>
      </c>
      <c r="E105" s="142">
        <v>58.7</v>
      </c>
      <c r="F105" s="120" t="s">
        <v>1276</v>
      </c>
      <c r="G105" s="174"/>
      <c r="H105" s="186">
        <f t="shared" si="2"/>
        <v>0</v>
      </c>
      <c r="I105" s="186">
        <f t="shared" si="3"/>
        <v>0</v>
      </c>
      <c r="J105" s="112"/>
    </row>
    <row r="106" spans="1:10" ht="66" outlineLevel="1" x14ac:dyDescent="0.25">
      <c r="A106" s="89">
        <v>46</v>
      </c>
      <c r="B106" s="21" t="s">
        <v>217</v>
      </c>
      <c r="C106" s="89" t="s">
        <v>13</v>
      </c>
      <c r="D106" s="142">
        <v>1455.31</v>
      </c>
      <c r="E106" s="142">
        <v>1455.31</v>
      </c>
      <c r="F106" s="120" t="s">
        <v>1276</v>
      </c>
      <c r="G106" s="174"/>
      <c r="H106" s="186">
        <f t="shared" si="2"/>
        <v>0</v>
      </c>
      <c r="I106" s="186">
        <f t="shared" si="3"/>
        <v>0</v>
      </c>
      <c r="J106" s="112"/>
    </row>
    <row r="107" spans="1:10" ht="50.25" outlineLevel="1" x14ac:dyDescent="0.25">
      <c r="A107" s="89">
        <v>47</v>
      </c>
      <c r="B107" s="21" t="s">
        <v>218</v>
      </c>
      <c r="C107" s="89" t="s">
        <v>13</v>
      </c>
      <c r="D107" s="142">
        <v>3326.54</v>
      </c>
      <c r="E107" s="142">
        <v>3326.54</v>
      </c>
      <c r="F107" s="120" t="s">
        <v>1276</v>
      </c>
      <c r="G107" s="174"/>
      <c r="H107" s="186">
        <f t="shared" si="2"/>
        <v>0</v>
      </c>
      <c r="I107" s="186">
        <f t="shared" si="3"/>
        <v>0</v>
      </c>
      <c r="J107" s="112"/>
    </row>
    <row r="108" spans="1:10" ht="47.25" outlineLevel="1" x14ac:dyDescent="0.25">
      <c r="A108" s="89">
        <v>48</v>
      </c>
      <c r="B108" s="21" t="s">
        <v>190</v>
      </c>
      <c r="C108" s="89" t="s">
        <v>13</v>
      </c>
      <c r="D108" s="142">
        <v>3.42</v>
      </c>
      <c r="E108" s="142">
        <v>3.42</v>
      </c>
      <c r="F108" s="120" t="s">
        <v>1276</v>
      </c>
      <c r="G108" s="174"/>
      <c r="H108" s="186">
        <f t="shared" si="2"/>
        <v>0</v>
      </c>
      <c r="I108" s="186">
        <f t="shared" si="3"/>
        <v>0</v>
      </c>
      <c r="J108" s="112"/>
    </row>
    <row r="109" spans="1:10" ht="47.25" outlineLevel="1" x14ac:dyDescent="0.25">
      <c r="A109" s="89">
        <v>49</v>
      </c>
      <c r="B109" s="21" t="s">
        <v>191</v>
      </c>
      <c r="C109" s="89" t="s">
        <v>13</v>
      </c>
      <c r="D109" s="142">
        <v>1.86</v>
      </c>
      <c r="E109" s="142">
        <v>1.86</v>
      </c>
      <c r="F109" s="120" t="s">
        <v>1276</v>
      </c>
      <c r="G109" s="174"/>
      <c r="H109" s="186">
        <f t="shared" si="2"/>
        <v>0</v>
      </c>
      <c r="I109" s="186">
        <f t="shared" si="3"/>
        <v>0</v>
      </c>
      <c r="J109" s="112"/>
    </row>
    <row r="110" spans="1:10" ht="47.25" outlineLevel="1" x14ac:dyDescent="0.25">
      <c r="A110" s="89">
        <v>50</v>
      </c>
      <c r="B110" s="21" t="s">
        <v>192</v>
      </c>
      <c r="C110" s="89" t="s">
        <v>13</v>
      </c>
      <c r="D110" s="142">
        <v>6.85</v>
      </c>
      <c r="E110" s="142">
        <v>6.85</v>
      </c>
      <c r="F110" s="120" t="s">
        <v>1276</v>
      </c>
      <c r="G110" s="174"/>
      <c r="H110" s="186">
        <f t="shared" si="2"/>
        <v>0</v>
      </c>
      <c r="I110" s="186">
        <f t="shared" si="3"/>
        <v>0</v>
      </c>
      <c r="J110" s="112"/>
    </row>
    <row r="111" spans="1:10" ht="47.25" outlineLevel="1" x14ac:dyDescent="0.25">
      <c r="A111" s="89">
        <v>51</v>
      </c>
      <c r="B111" s="21" t="s">
        <v>193</v>
      </c>
      <c r="C111" s="89" t="s">
        <v>13</v>
      </c>
      <c r="D111" s="142">
        <v>24.63</v>
      </c>
      <c r="E111" s="142">
        <v>24.63</v>
      </c>
      <c r="F111" s="120" t="s">
        <v>1276</v>
      </c>
      <c r="G111" s="174"/>
      <c r="H111" s="186">
        <f t="shared" si="2"/>
        <v>0</v>
      </c>
      <c r="I111" s="186">
        <f t="shared" si="3"/>
        <v>0</v>
      </c>
      <c r="J111" s="112"/>
    </row>
    <row r="112" spans="1:10" ht="47.25" outlineLevel="1" x14ac:dyDescent="0.25">
      <c r="A112" s="89">
        <v>52</v>
      </c>
      <c r="B112" s="21" t="s">
        <v>194</v>
      </c>
      <c r="C112" s="89" t="s">
        <v>13</v>
      </c>
      <c r="D112" s="142">
        <v>11.59</v>
      </c>
      <c r="E112" s="142">
        <v>11.59</v>
      </c>
      <c r="F112" s="120" t="s">
        <v>1276</v>
      </c>
      <c r="G112" s="174"/>
      <c r="H112" s="186">
        <f t="shared" si="2"/>
        <v>0</v>
      </c>
      <c r="I112" s="186">
        <f t="shared" si="3"/>
        <v>0</v>
      </c>
      <c r="J112" s="112"/>
    </row>
    <row r="113" spans="1:10" ht="31.5" outlineLevel="1" x14ac:dyDescent="0.25">
      <c r="A113" s="89">
        <v>53</v>
      </c>
      <c r="B113" s="21" t="s">
        <v>195</v>
      </c>
      <c r="C113" s="89" t="s">
        <v>13</v>
      </c>
      <c r="D113" s="142">
        <v>23.76</v>
      </c>
      <c r="E113" s="142">
        <v>23.76</v>
      </c>
      <c r="F113" s="120" t="s">
        <v>1276</v>
      </c>
      <c r="G113" s="174"/>
      <c r="H113" s="186">
        <f t="shared" si="2"/>
        <v>0</v>
      </c>
      <c r="I113" s="186">
        <f t="shared" si="3"/>
        <v>0</v>
      </c>
      <c r="J113" s="112"/>
    </row>
    <row r="114" spans="1:10" ht="31.5" outlineLevel="1" x14ac:dyDescent="0.25">
      <c r="A114" s="89">
        <v>54</v>
      </c>
      <c r="B114" s="21" t="s">
        <v>196</v>
      </c>
      <c r="C114" s="89" t="s">
        <v>13</v>
      </c>
      <c r="D114" s="142">
        <v>124.36</v>
      </c>
      <c r="E114" s="142">
        <v>124.36</v>
      </c>
      <c r="F114" s="120" t="s">
        <v>1276</v>
      </c>
      <c r="G114" s="174"/>
      <c r="H114" s="186">
        <f t="shared" si="2"/>
        <v>0</v>
      </c>
      <c r="I114" s="186">
        <f t="shared" si="3"/>
        <v>0</v>
      </c>
      <c r="J114" s="112"/>
    </row>
    <row r="115" spans="1:10" ht="31.5" outlineLevel="1" x14ac:dyDescent="0.25">
      <c r="A115" s="89">
        <v>55</v>
      </c>
      <c r="B115" s="21" t="s">
        <v>197</v>
      </c>
      <c r="C115" s="89" t="s">
        <v>198</v>
      </c>
      <c r="D115" s="142">
        <v>1409</v>
      </c>
      <c r="E115" s="142">
        <v>1409</v>
      </c>
      <c r="F115" s="120" t="s">
        <v>1276</v>
      </c>
      <c r="G115" s="174"/>
      <c r="H115" s="186">
        <f t="shared" si="2"/>
        <v>0</v>
      </c>
      <c r="I115" s="186">
        <f t="shared" si="3"/>
        <v>0</v>
      </c>
      <c r="J115" s="112"/>
    </row>
    <row r="116" spans="1:10" ht="47.25" outlineLevel="1" x14ac:dyDescent="0.25">
      <c r="A116" s="89">
        <v>56</v>
      </c>
      <c r="B116" s="21" t="s">
        <v>199</v>
      </c>
      <c r="C116" s="89" t="s">
        <v>219</v>
      </c>
      <c r="D116" s="142">
        <v>5590</v>
      </c>
      <c r="E116" s="142">
        <v>5590</v>
      </c>
      <c r="F116" s="120" t="s">
        <v>1276</v>
      </c>
      <c r="G116" s="174"/>
      <c r="H116" s="186">
        <f t="shared" si="2"/>
        <v>0</v>
      </c>
      <c r="I116" s="186">
        <f t="shared" si="3"/>
        <v>0</v>
      </c>
      <c r="J116" s="112"/>
    </row>
    <row r="117" spans="1:10" ht="47.25" outlineLevel="1" x14ac:dyDescent="0.25">
      <c r="A117" s="212">
        <v>57</v>
      </c>
      <c r="B117" s="21" t="s">
        <v>200</v>
      </c>
      <c r="C117" s="89" t="s">
        <v>219</v>
      </c>
      <c r="D117" s="142">
        <v>3129.9</v>
      </c>
      <c r="E117" s="142">
        <v>3129.9</v>
      </c>
      <c r="F117" s="120" t="s">
        <v>1276</v>
      </c>
      <c r="G117" s="174"/>
      <c r="H117" s="186"/>
      <c r="I117" s="186">
        <f>SUM(E118*G118+E119*G119+E120*G120+E121*G121)</f>
        <v>0</v>
      </c>
      <c r="J117" s="112"/>
    </row>
    <row r="118" spans="1:10" ht="47.25" outlineLevel="1" x14ac:dyDescent="0.25">
      <c r="A118" s="212"/>
      <c r="B118" s="21" t="s">
        <v>201</v>
      </c>
      <c r="C118" s="89" t="s">
        <v>205</v>
      </c>
      <c r="D118" s="142" t="s">
        <v>208</v>
      </c>
      <c r="E118" s="123"/>
      <c r="F118" s="120" t="s">
        <v>1276</v>
      </c>
      <c r="G118" s="174"/>
      <c r="H118" s="186"/>
      <c r="I118" s="186"/>
      <c r="J118" s="112"/>
    </row>
    <row r="119" spans="1:10" ht="31.5" outlineLevel="1" x14ac:dyDescent="0.25">
      <c r="A119" s="212"/>
      <c r="B119" s="21" t="s">
        <v>202</v>
      </c>
      <c r="C119" s="89" t="s">
        <v>206</v>
      </c>
      <c r="D119" s="142" t="s">
        <v>209</v>
      </c>
      <c r="E119" s="123"/>
      <c r="F119" s="120" t="s">
        <v>1276</v>
      </c>
      <c r="G119" s="174"/>
      <c r="H119" s="186"/>
      <c r="I119" s="186"/>
      <c r="J119" s="112"/>
    </row>
    <row r="120" spans="1:10" ht="31.5" outlineLevel="1" x14ac:dyDescent="0.25">
      <c r="A120" s="212"/>
      <c r="B120" s="21" t="s">
        <v>203</v>
      </c>
      <c r="C120" s="89" t="s">
        <v>206</v>
      </c>
      <c r="D120" s="142" t="s">
        <v>210</v>
      </c>
      <c r="E120" s="123"/>
      <c r="F120" s="120" t="s">
        <v>1276</v>
      </c>
      <c r="G120" s="174"/>
      <c r="H120" s="186"/>
      <c r="I120" s="186"/>
      <c r="J120" s="112"/>
    </row>
    <row r="121" spans="1:10" ht="31.5" outlineLevel="1" x14ac:dyDescent="0.25">
      <c r="A121" s="212"/>
      <c r="B121" s="21" t="s">
        <v>204</v>
      </c>
      <c r="C121" s="89" t="s">
        <v>207</v>
      </c>
      <c r="D121" s="142">
        <v>78.7</v>
      </c>
      <c r="E121" s="142">
        <v>78.7</v>
      </c>
      <c r="F121" s="120" t="s">
        <v>1276</v>
      </c>
      <c r="G121" s="174"/>
      <c r="H121" s="186"/>
      <c r="I121" s="186"/>
      <c r="J121" s="112"/>
    </row>
    <row r="122" spans="1:10" ht="31.5" outlineLevel="1" x14ac:dyDescent="0.25">
      <c r="A122" s="89">
        <v>58</v>
      </c>
      <c r="B122" s="21" t="s">
        <v>211</v>
      </c>
      <c r="C122" s="89" t="s">
        <v>13</v>
      </c>
      <c r="D122" s="142">
        <v>304.97000000000003</v>
      </c>
      <c r="E122" s="142">
        <v>304.97000000000003</v>
      </c>
      <c r="F122" s="120" t="s">
        <v>1276</v>
      </c>
      <c r="G122" s="174"/>
      <c r="H122" s="186">
        <f t="shared" si="2"/>
        <v>0</v>
      </c>
      <c r="I122" s="186">
        <f t="shared" si="3"/>
        <v>0</v>
      </c>
      <c r="J122" s="112"/>
    </row>
    <row r="123" spans="1:10" ht="31.5" outlineLevel="1" x14ac:dyDescent="0.25">
      <c r="A123" s="89">
        <v>59</v>
      </c>
      <c r="B123" s="21" t="s">
        <v>212</v>
      </c>
      <c r="C123" s="89" t="s">
        <v>13</v>
      </c>
      <c r="D123" s="142">
        <v>16.88</v>
      </c>
      <c r="E123" s="142">
        <v>16.88</v>
      </c>
      <c r="F123" s="120" t="s">
        <v>1276</v>
      </c>
      <c r="G123" s="174"/>
      <c r="H123" s="186">
        <f t="shared" si="2"/>
        <v>0</v>
      </c>
      <c r="I123" s="186">
        <f t="shared" si="3"/>
        <v>0</v>
      </c>
      <c r="J123" s="112"/>
    </row>
    <row r="124" spans="1:10" ht="31.5" outlineLevel="1" x14ac:dyDescent="0.25">
      <c r="A124" s="89">
        <v>60</v>
      </c>
      <c r="B124" s="21" t="s">
        <v>213</v>
      </c>
      <c r="C124" s="89" t="s">
        <v>13</v>
      </c>
      <c r="D124" s="142">
        <v>910.95</v>
      </c>
      <c r="E124" s="142">
        <v>910.95</v>
      </c>
      <c r="F124" s="120" t="s">
        <v>1276</v>
      </c>
      <c r="G124" s="174"/>
      <c r="H124" s="186">
        <f t="shared" si="2"/>
        <v>0</v>
      </c>
      <c r="I124" s="186">
        <f t="shared" si="3"/>
        <v>0</v>
      </c>
      <c r="J124" s="112"/>
    </row>
    <row r="125" spans="1:10" ht="47.25" outlineLevel="1" x14ac:dyDescent="0.25">
      <c r="A125" s="89">
        <v>61</v>
      </c>
      <c r="B125" s="21" t="s">
        <v>214</v>
      </c>
      <c r="C125" s="89" t="s">
        <v>13</v>
      </c>
      <c r="D125" s="142">
        <v>3613.51</v>
      </c>
      <c r="E125" s="142">
        <v>3613.51</v>
      </c>
      <c r="F125" s="120" t="s">
        <v>1276</v>
      </c>
      <c r="G125" s="174"/>
      <c r="H125" s="186">
        <f t="shared" si="2"/>
        <v>0</v>
      </c>
      <c r="I125" s="186">
        <f t="shared" si="3"/>
        <v>0</v>
      </c>
      <c r="J125" s="112"/>
    </row>
    <row r="126" spans="1:10" ht="15.75" outlineLevel="1" x14ac:dyDescent="0.25">
      <c r="A126" s="35"/>
      <c r="B126" s="47" t="s">
        <v>220</v>
      </c>
      <c r="C126" s="23"/>
      <c r="D126" s="143"/>
      <c r="E126" s="15"/>
      <c r="F126" s="120"/>
      <c r="G126" s="187"/>
      <c r="H126" s="188"/>
      <c r="I126" s="188"/>
      <c r="J126" s="112"/>
    </row>
    <row r="127" spans="1:10" ht="15.75" outlineLevel="1" x14ac:dyDescent="0.25">
      <c r="A127" s="35"/>
      <c r="B127" s="48" t="s">
        <v>221</v>
      </c>
      <c r="C127" s="31"/>
      <c r="D127" s="144"/>
      <c r="E127" s="34"/>
      <c r="F127" s="120"/>
      <c r="G127" s="187"/>
      <c r="H127" s="188"/>
      <c r="I127" s="188"/>
      <c r="J127" s="112"/>
    </row>
    <row r="128" spans="1:10" ht="66" outlineLevel="1" x14ac:dyDescent="0.25">
      <c r="A128" s="38">
        <v>62</v>
      </c>
      <c r="B128" s="21" t="s">
        <v>242</v>
      </c>
      <c r="C128" s="89" t="s">
        <v>243</v>
      </c>
      <c r="D128" s="142" t="s">
        <v>222</v>
      </c>
      <c r="E128" s="123"/>
      <c r="F128" s="120" t="s">
        <v>1276</v>
      </c>
      <c r="G128" s="174"/>
      <c r="H128" s="186">
        <f t="shared" si="2"/>
        <v>0</v>
      </c>
      <c r="I128" s="186">
        <f t="shared" si="3"/>
        <v>0</v>
      </c>
      <c r="J128" s="112"/>
    </row>
    <row r="129" spans="1:10" ht="66" outlineLevel="1" x14ac:dyDescent="0.25">
      <c r="A129" s="25">
        <v>63</v>
      </c>
      <c r="B129" s="21" t="s">
        <v>244</v>
      </c>
      <c r="C129" s="89" t="s">
        <v>243</v>
      </c>
      <c r="D129" s="142" t="s">
        <v>223</v>
      </c>
      <c r="E129" s="123"/>
      <c r="F129" s="120" t="s">
        <v>1276</v>
      </c>
      <c r="G129" s="174"/>
      <c r="H129" s="186">
        <f t="shared" si="2"/>
        <v>0</v>
      </c>
      <c r="I129" s="186">
        <f t="shared" si="3"/>
        <v>0</v>
      </c>
      <c r="J129" s="112"/>
    </row>
    <row r="130" spans="1:10" ht="66" outlineLevel="1" x14ac:dyDescent="0.25">
      <c r="A130" s="38">
        <v>64</v>
      </c>
      <c r="B130" s="21" t="s">
        <v>245</v>
      </c>
      <c r="C130" s="89" t="s">
        <v>243</v>
      </c>
      <c r="D130" s="142" t="s">
        <v>224</v>
      </c>
      <c r="E130" s="123"/>
      <c r="F130" s="120" t="s">
        <v>1276</v>
      </c>
      <c r="G130" s="174"/>
      <c r="H130" s="186">
        <f t="shared" si="2"/>
        <v>0</v>
      </c>
      <c r="I130" s="186">
        <f t="shared" si="3"/>
        <v>0</v>
      </c>
      <c r="J130" s="112"/>
    </row>
    <row r="131" spans="1:10" ht="66" outlineLevel="1" x14ac:dyDescent="0.25">
      <c r="A131" s="25">
        <v>65</v>
      </c>
      <c r="B131" s="21" t="s">
        <v>246</v>
      </c>
      <c r="C131" s="89" t="s">
        <v>243</v>
      </c>
      <c r="D131" s="142" t="s">
        <v>225</v>
      </c>
      <c r="E131" s="123"/>
      <c r="F131" s="120" t="s">
        <v>1276</v>
      </c>
      <c r="G131" s="174"/>
      <c r="H131" s="186">
        <f t="shared" si="2"/>
        <v>0</v>
      </c>
      <c r="I131" s="186">
        <f t="shared" si="3"/>
        <v>0</v>
      </c>
      <c r="J131" s="112"/>
    </row>
    <row r="132" spans="1:10" ht="31.5" outlineLevel="1" x14ac:dyDescent="0.25">
      <c r="A132" s="38">
        <v>66</v>
      </c>
      <c r="B132" s="21" t="s">
        <v>226</v>
      </c>
      <c r="C132" s="89" t="s">
        <v>198</v>
      </c>
      <c r="D132" s="142">
        <v>196</v>
      </c>
      <c r="E132" s="142">
        <v>196</v>
      </c>
      <c r="F132" s="120" t="s">
        <v>1276</v>
      </c>
      <c r="G132" s="174"/>
      <c r="H132" s="186">
        <f t="shared" si="2"/>
        <v>0</v>
      </c>
      <c r="I132" s="186">
        <f t="shared" si="3"/>
        <v>0</v>
      </c>
      <c r="J132" s="112"/>
    </row>
    <row r="133" spans="1:10" ht="31.5" outlineLevel="1" x14ac:dyDescent="0.25">
      <c r="A133" s="25">
        <v>67</v>
      </c>
      <c r="B133" s="21" t="s">
        <v>227</v>
      </c>
      <c r="C133" s="89" t="s">
        <v>11</v>
      </c>
      <c r="D133" s="142">
        <v>1</v>
      </c>
      <c r="E133" s="142">
        <v>1</v>
      </c>
      <c r="F133" s="120" t="s">
        <v>1276</v>
      </c>
      <c r="G133" s="174"/>
      <c r="H133" s="186">
        <f t="shared" si="2"/>
        <v>0</v>
      </c>
      <c r="I133" s="186">
        <f t="shared" si="3"/>
        <v>0</v>
      </c>
      <c r="J133" s="112"/>
    </row>
    <row r="134" spans="1:10" ht="78.75" outlineLevel="1" x14ac:dyDescent="0.25">
      <c r="A134" s="38">
        <v>68</v>
      </c>
      <c r="B134" s="21" t="s">
        <v>247</v>
      </c>
      <c r="C134" s="89" t="s">
        <v>228</v>
      </c>
      <c r="D134" s="146" t="s">
        <v>248</v>
      </c>
      <c r="E134" s="126"/>
      <c r="F134" s="120" t="s">
        <v>1276</v>
      </c>
      <c r="G134" s="174"/>
      <c r="H134" s="186">
        <f t="shared" si="2"/>
        <v>0</v>
      </c>
      <c r="I134" s="186">
        <f t="shared" si="3"/>
        <v>0</v>
      </c>
      <c r="J134" s="112"/>
    </row>
    <row r="135" spans="1:10" ht="47.25" outlineLevel="1" x14ac:dyDescent="0.25">
      <c r="A135" s="25">
        <v>69</v>
      </c>
      <c r="B135" s="21" t="s">
        <v>241</v>
      </c>
      <c r="C135" s="89" t="s">
        <v>30</v>
      </c>
      <c r="D135" s="142" t="s">
        <v>229</v>
      </c>
      <c r="E135" s="123"/>
      <c r="F135" s="120" t="s">
        <v>1276</v>
      </c>
      <c r="G135" s="184"/>
      <c r="H135" s="186">
        <f t="shared" si="2"/>
        <v>0</v>
      </c>
      <c r="I135" s="186">
        <f t="shared" si="3"/>
        <v>0</v>
      </c>
      <c r="J135" s="112"/>
    </row>
    <row r="136" spans="1:10" ht="31.5" outlineLevel="1" x14ac:dyDescent="0.25">
      <c r="A136" s="38">
        <v>70</v>
      </c>
      <c r="B136" s="21" t="s">
        <v>230</v>
      </c>
      <c r="C136" s="89" t="s">
        <v>11</v>
      </c>
      <c r="D136" s="142">
        <v>2</v>
      </c>
      <c r="E136" s="142">
        <v>2</v>
      </c>
      <c r="F136" s="120" t="s">
        <v>1276</v>
      </c>
      <c r="G136" s="184"/>
      <c r="H136" s="186">
        <f t="shared" si="2"/>
        <v>0</v>
      </c>
      <c r="I136" s="186">
        <f t="shared" si="3"/>
        <v>0</v>
      </c>
      <c r="J136" s="112"/>
    </row>
    <row r="137" spans="1:10" ht="31.5" outlineLevel="1" x14ac:dyDescent="0.25">
      <c r="A137" s="25">
        <v>71</v>
      </c>
      <c r="B137" s="21" t="s">
        <v>231</v>
      </c>
      <c r="C137" s="89" t="s">
        <v>232</v>
      </c>
      <c r="D137" s="142" t="s">
        <v>233</v>
      </c>
      <c r="E137" s="123"/>
      <c r="F137" s="120" t="s">
        <v>1276</v>
      </c>
      <c r="G137" s="184"/>
      <c r="H137" s="186">
        <f t="shared" si="2"/>
        <v>0</v>
      </c>
      <c r="I137" s="186">
        <f t="shared" si="3"/>
        <v>0</v>
      </c>
      <c r="J137" s="112"/>
    </row>
    <row r="138" spans="1:10" ht="31.5" outlineLevel="1" x14ac:dyDescent="0.25">
      <c r="A138" s="38">
        <v>72</v>
      </c>
      <c r="B138" s="21" t="s">
        <v>234</v>
      </c>
      <c r="C138" s="89" t="s">
        <v>79</v>
      </c>
      <c r="D138" s="142">
        <v>1</v>
      </c>
      <c r="E138" s="142">
        <v>1</v>
      </c>
      <c r="F138" s="120" t="s">
        <v>1276</v>
      </c>
      <c r="G138" s="184"/>
      <c r="H138" s="186">
        <f t="shared" si="2"/>
        <v>0</v>
      </c>
      <c r="I138" s="186">
        <f t="shared" si="3"/>
        <v>0</v>
      </c>
      <c r="J138" s="112"/>
    </row>
    <row r="139" spans="1:10" ht="31.5" outlineLevel="1" x14ac:dyDescent="0.25">
      <c r="A139" s="25">
        <v>73</v>
      </c>
      <c r="B139" s="21" t="s">
        <v>235</v>
      </c>
      <c r="C139" s="89" t="s">
        <v>11</v>
      </c>
      <c r="D139" s="142">
        <v>1</v>
      </c>
      <c r="E139" s="142">
        <v>1</v>
      </c>
      <c r="F139" s="120" t="s">
        <v>1276</v>
      </c>
      <c r="G139" s="184"/>
      <c r="H139" s="186">
        <f t="shared" si="2"/>
        <v>0</v>
      </c>
      <c r="I139" s="186">
        <f t="shared" si="3"/>
        <v>0</v>
      </c>
      <c r="J139" s="112"/>
    </row>
    <row r="140" spans="1:10" ht="47.25" outlineLevel="1" x14ac:dyDescent="0.25">
      <c r="A140" s="38">
        <v>74</v>
      </c>
      <c r="B140" s="21" t="s">
        <v>236</v>
      </c>
      <c r="C140" s="89" t="s">
        <v>13</v>
      </c>
      <c r="D140" s="142">
        <v>118.4</v>
      </c>
      <c r="E140" s="142">
        <v>118.4</v>
      </c>
      <c r="F140" s="120" t="s">
        <v>1276</v>
      </c>
      <c r="G140" s="184"/>
      <c r="H140" s="186">
        <f t="shared" si="2"/>
        <v>0</v>
      </c>
      <c r="I140" s="186">
        <f t="shared" si="3"/>
        <v>0</v>
      </c>
      <c r="J140" s="112"/>
    </row>
    <row r="141" spans="1:10" ht="94.5" outlineLevel="1" x14ac:dyDescent="0.25">
      <c r="A141" s="25">
        <v>75</v>
      </c>
      <c r="B141" s="21" t="s">
        <v>237</v>
      </c>
      <c r="C141" s="89" t="s">
        <v>207</v>
      </c>
      <c r="D141" s="142">
        <v>11.8</v>
      </c>
      <c r="E141" s="142">
        <v>11.8</v>
      </c>
      <c r="F141" s="120" t="s">
        <v>1276</v>
      </c>
      <c r="G141" s="184"/>
      <c r="H141" s="186">
        <f t="shared" si="2"/>
        <v>0</v>
      </c>
      <c r="I141" s="186">
        <f t="shared" si="3"/>
        <v>0</v>
      </c>
      <c r="J141" s="112"/>
    </row>
    <row r="142" spans="1:10" ht="31.5" outlineLevel="1" x14ac:dyDescent="0.25">
      <c r="A142" s="38">
        <v>76</v>
      </c>
      <c r="B142" s="21" t="s">
        <v>238</v>
      </c>
      <c r="C142" s="89" t="s">
        <v>207</v>
      </c>
      <c r="D142" s="142">
        <v>1.18</v>
      </c>
      <c r="E142" s="142">
        <v>1.18</v>
      </c>
      <c r="F142" s="120" t="s">
        <v>1276</v>
      </c>
      <c r="G142" s="184"/>
      <c r="H142" s="186">
        <f t="shared" si="2"/>
        <v>0</v>
      </c>
      <c r="I142" s="186">
        <f t="shared" si="3"/>
        <v>0</v>
      </c>
      <c r="J142" s="112"/>
    </row>
    <row r="143" spans="1:10" ht="47.25" outlineLevel="1" x14ac:dyDescent="0.25">
      <c r="A143" s="38">
        <v>77</v>
      </c>
      <c r="B143" s="21" t="s">
        <v>239</v>
      </c>
      <c r="C143" s="89" t="s">
        <v>219</v>
      </c>
      <c r="D143" s="142">
        <v>83.2</v>
      </c>
      <c r="E143" s="142">
        <v>83.2</v>
      </c>
      <c r="F143" s="120" t="s">
        <v>1276</v>
      </c>
      <c r="G143" s="184"/>
      <c r="H143" s="186">
        <f t="shared" si="2"/>
        <v>0</v>
      </c>
      <c r="I143" s="186">
        <f t="shared" si="3"/>
        <v>0</v>
      </c>
      <c r="J143" s="112"/>
    </row>
    <row r="144" spans="1:10" ht="15.75" outlineLevel="1" x14ac:dyDescent="0.25">
      <c r="A144" s="27"/>
      <c r="B144" s="52" t="s">
        <v>249</v>
      </c>
      <c r="C144" s="51"/>
      <c r="D144" s="147"/>
      <c r="E144" s="191"/>
      <c r="F144" s="189"/>
      <c r="G144" s="169"/>
      <c r="H144" s="188"/>
      <c r="I144" s="188"/>
      <c r="J144" s="113"/>
    </row>
    <row r="145" spans="1:10" ht="66" outlineLevel="1" x14ac:dyDescent="0.25">
      <c r="A145" s="89">
        <v>78</v>
      </c>
      <c r="B145" s="36" t="s">
        <v>250</v>
      </c>
      <c r="C145" s="89" t="s">
        <v>243</v>
      </c>
      <c r="D145" s="142" t="s">
        <v>251</v>
      </c>
      <c r="E145" s="123"/>
      <c r="F145" s="120" t="s">
        <v>1276</v>
      </c>
      <c r="G145" s="184"/>
      <c r="H145" s="186">
        <f t="shared" ref="H145:H164" si="4">G145*E145</f>
        <v>0</v>
      </c>
      <c r="I145" s="186">
        <f t="shared" ref="I145:I164" si="5">H145</f>
        <v>0</v>
      </c>
      <c r="J145" s="112"/>
    </row>
    <row r="146" spans="1:10" ht="66" outlineLevel="1" x14ac:dyDescent="0.25">
      <c r="A146" s="89">
        <v>79</v>
      </c>
      <c r="B146" s="36" t="s">
        <v>252</v>
      </c>
      <c r="C146" s="89" t="s">
        <v>243</v>
      </c>
      <c r="D146" s="142" t="s">
        <v>253</v>
      </c>
      <c r="E146" s="123"/>
      <c r="F146" s="120" t="s">
        <v>1276</v>
      </c>
      <c r="G146" s="184"/>
      <c r="H146" s="186">
        <f t="shared" si="4"/>
        <v>0</v>
      </c>
      <c r="I146" s="186">
        <f t="shared" si="5"/>
        <v>0</v>
      </c>
      <c r="J146" s="112"/>
    </row>
    <row r="147" spans="1:10" ht="66" outlineLevel="1" x14ac:dyDescent="0.25">
      <c r="A147" s="89">
        <v>80</v>
      </c>
      <c r="B147" s="36" t="s">
        <v>254</v>
      </c>
      <c r="C147" s="89" t="s">
        <v>243</v>
      </c>
      <c r="D147" s="142" t="s">
        <v>265</v>
      </c>
      <c r="E147" s="127"/>
      <c r="F147" s="120" t="s">
        <v>1276</v>
      </c>
      <c r="G147" s="184"/>
      <c r="H147" s="186">
        <f t="shared" si="4"/>
        <v>0</v>
      </c>
      <c r="I147" s="186">
        <f t="shared" si="5"/>
        <v>0</v>
      </c>
      <c r="J147" s="112"/>
    </row>
    <row r="148" spans="1:10" ht="75" customHeight="1" outlineLevel="1" x14ac:dyDescent="0.25">
      <c r="A148" s="89">
        <v>81</v>
      </c>
      <c r="B148" s="36" t="s">
        <v>255</v>
      </c>
      <c r="C148" s="89" t="s">
        <v>243</v>
      </c>
      <c r="D148" s="142" t="s">
        <v>256</v>
      </c>
      <c r="E148" s="123"/>
      <c r="F148" s="120" t="s">
        <v>1276</v>
      </c>
      <c r="G148" s="184"/>
      <c r="H148" s="186">
        <f t="shared" si="4"/>
        <v>0</v>
      </c>
      <c r="I148" s="186">
        <f t="shared" si="5"/>
        <v>0</v>
      </c>
      <c r="J148" s="112"/>
    </row>
    <row r="149" spans="1:10" ht="31.5" outlineLevel="1" x14ac:dyDescent="0.25">
      <c r="A149" s="89">
        <v>82</v>
      </c>
      <c r="B149" s="36" t="s">
        <v>226</v>
      </c>
      <c r="C149" s="89" t="s">
        <v>198</v>
      </c>
      <c r="D149" s="142">
        <v>296</v>
      </c>
      <c r="E149" s="142">
        <v>296</v>
      </c>
      <c r="F149" s="120" t="s">
        <v>1276</v>
      </c>
      <c r="G149" s="184"/>
      <c r="H149" s="186">
        <f t="shared" si="4"/>
        <v>0</v>
      </c>
      <c r="I149" s="186">
        <f t="shared" si="5"/>
        <v>0</v>
      </c>
      <c r="J149" s="112"/>
    </row>
    <row r="150" spans="1:10" ht="31.5" outlineLevel="1" x14ac:dyDescent="0.25">
      <c r="A150" s="89">
        <v>83</v>
      </c>
      <c r="B150" s="36" t="s">
        <v>227</v>
      </c>
      <c r="C150" s="89" t="s">
        <v>11</v>
      </c>
      <c r="D150" s="142">
        <v>1</v>
      </c>
      <c r="E150" s="142">
        <v>1</v>
      </c>
      <c r="F150" s="120" t="s">
        <v>1276</v>
      </c>
      <c r="G150" s="184"/>
      <c r="H150" s="186">
        <f t="shared" si="4"/>
        <v>0</v>
      </c>
      <c r="I150" s="186">
        <f t="shared" si="5"/>
        <v>0</v>
      </c>
      <c r="J150" s="112"/>
    </row>
    <row r="151" spans="1:10" ht="78.75" outlineLevel="1" x14ac:dyDescent="0.25">
      <c r="A151" s="89">
        <v>84</v>
      </c>
      <c r="B151" s="36" t="s">
        <v>257</v>
      </c>
      <c r="C151" s="89" t="s">
        <v>228</v>
      </c>
      <c r="D151" s="142" t="s">
        <v>258</v>
      </c>
      <c r="E151" s="123"/>
      <c r="F151" s="120" t="s">
        <v>1276</v>
      </c>
      <c r="G151" s="184"/>
      <c r="H151" s="186">
        <f t="shared" si="4"/>
        <v>0</v>
      </c>
      <c r="I151" s="186">
        <f t="shared" si="5"/>
        <v>0</v>
      </c>
      <c r="J151" s="112"/>
    </row>
    <row r="152" spans="1:10" ht="31.5" outlineLevel="1" x14ac:dyDescent="0.25">
      <c r="A152" s="89">
        <v>85</v>
      </c>
      <c r="B152" s="36" t="s">
        <v>259</v>
      </c>
      <c r="C152" s="89" t="s">
        <v>12</v>
      </c>
      <c r="D152" s="142">
        <v>23.2</v>
      </c>
      <c r="E152" s="142">
        <v>23.2</v>
      </c>
      <c r="F152" s="120" t="s">
        <v>1276</v>
      </c>
      <c r="G152" s="184"/>
      <c r="H152" s="186">
        <f t="shared" si="4"/>
        <v>0</v>
      </c>
      <c r="I152" s="186">
        <f t="shared" si="5"/>
        <v>0</v>
      </c>
      <c r="J152" s="112"/>
    </row>
    <row r="153" spans="1:10" ht="31.5" outlineLevel="1" x14ac:dyDescent="0.25">
      <c r="A153" s="89">
        <v>86</v>
      </c>
      <c r="B153" s="36" t="s">
        <v>260</v>
      </c>
      <c r="C153" s="89" t="s">
        <v>13</v>
      </c>
      <c r="D153" s="142">
        <v>5.0999999999999996</v>
      </c>
      <c r="E153" s="142">
        <v>5.0999999999999996</v>
      </c>
      <c r="F153" s="120" t="s">
        <v>1276</v>
      </c>
      <c r="G153" s="184"/>
      <c r="H153" s="186">
        <f t="shared" si="4"/>
        <v>0</v>
      </c>
      <c r="I153" s="186">
        <f t="shared" si="5"/>
        <v>0</v>
      </c>
      <c r="J153" s="112"/>
    </row>
    <row r="154" spans="1:10" ht="31.5" outlineLevel="1" x14ac:dyDescent="0.25">
      <c r="A154" s="89">
        <v>87</v>
      </c>
      <c r="B154" s="36" t="s">
        <v>261</v>
      </c>
      <c r="C154" s="89" t="s">
        <v>79</v>
      </c>
      <c r="D154" s="142">
        <v>1</v>
      </c>
      <c r="E154" s="142">
        <v>1</v>
      </c>
      <c r="F154" s="120" t="s">
        <v>1276</v>
      </c>
      <c r="G154" s="184"/>
      <c r="H154" s="186">
        <f t="shared" si="4"/>
        <v>0</v>
      </c>
      <c r="I154" s="186">
        <f t="shared" si="5"/>
        <v>0</v>
      </c>
      <c r="J154" s="112"/>
    </row>
    <row r="155" spans="1:10" ht="31.5" outlineLevel="1" x14ac:dyDescent="0.25">
      <c r="A155" s="89">
        <v>88</v>
      </c>
      <c r="B155" s="36" t="s">
        <v>235</v>
      </c>
      <c r="C155" s="89" t="s">
        <v>11</v>
      </c>
      <c r="D155" s="142">
        <v>1</v>
      </c>
      <c r="E155" s="142">
        <v>1</v>
      </c>
      <c r="F155" s="120" t="s">
        <v>1276</v>
      </c>
      <c r="G155" s="184"/>
      <c r="H155" s="186">
        <f t="shared" si="4"/>
        <v>0</v>
      </c>
      <c r="I155" s="186">
        <f t="shared" si="5"/>
        <v>0</v>
      </c>
      <c r="J155" s="112"/>
    </row>
    <row r="156" spans="1:10" ht="47.25" outlineLevel="1" x14ac:dyDescent="0.25">
      <c r="A156" s="89">
        <v>89</v>
      </c>
      <c r="B156" s="36" t="s">
        <v>262</v>
      </c>
      <c r="C156" s="89" t="s">
        <v>13</v>
      </c>
      <c r="D156" s="142">
        <v>31.5</v>
      </c>
      <c r="E156" s="142">
        <v>31.5</v>
      </c>
      <c r="F156" s="120" t="s">
        <v>1276</v>
      </c>
      <c r="G156" s="184"/>
      <c r="H156" s="186">
        <f t="shared" si="4"/>
        <v>0</v>
      </c>
      <c r="I156" s="186">
        <f t="shared" si="5"/>
        <v>0</v>
      </c>
      <c r="J156" s="112"/>
    </row>
    <row r="157" spans="1:10" ht="47.25" outlineLevel="1" x14ac:dyDescent="0.25">
      <c r="A157" s="89">
        <v>90</v>
      </c>
      <c r="B157" s="36" t="s">
        <v>263</v>
      </c>
      <c r="C157" s="89" t="s">
        <v>13</v>
      </c>
      <c r="D157" s="142">
        <v>170.2</v>
      </c>
      <c r="E157" s="142">
        <v>170.2</v>
      </c>
      <c r="F157" s="120" t="s">
        <v>1276</v>
      </c>
      <c r="G157" s="184"/>
      <c r="H157" s="186">
        <f t="shared" si="4"/>
        <v>0</v>
      </c>
      <c r="I157" s="186">
        <f t="shared" si="5"/>
        <v>0</v>
      </c>
      <c r="J157" s="112"/>
    </row>
    <row r="158" spans="1:10" ht="94.5" outlineLevel="1" x14ac:dyDescent="0.25">
      <c r="A158" s="89">
        <v>91</v>
      </c>
      <c r="B158" s="36" t="s">
        <v>264</v>
      </c>
      <c r="C158" s="89" t="s">
        <v>207</v>
      </c>
      <c r="D158" s="142">
        <v>17.760000000000002</v>
      </c>
      <c r="E158" s="142">
        <v>17.760000000000002</v>
      </c>
      <c r="F158" s="120" t="s">
        <v>1276</v>
      </c>
      <c r="G158" s="184"/>
      <c r="H158" s="186">
        <f t="shared" si="4"/>
        <v>0</v>
      </c>
      <c r="I158" s="186">
        <f t="shared" si="5"/>
        <v>0</v>
      </c>
      <c r="J158" s="112"/>
    </row>
    <row r="159" spans="1:10" ht="31.5" outlineLevel="1" x14ac:dyDescent="0.25">
      <c r="A159" s="89">
        <v>92</v>
      </c>
      <c r="B159" s="36" t="s">
        <v>238</v>
      </c>
      <c r="C159" s="89" t="s">
        <v>207</v>
      </c>
      <c r="D159" s="142">
        <v>1.78</v>
      </c>
      <c r="E159" s="142">
        <v>1.78</v>
      </c>
      <c r="F159" s="120" t="s">
        <v>1276</v>
      </c>
      <c r="G159" s="184"/>
      <c r="H159" s="186">
        <f t="shared" si="4"/>
        <v>0</v>
      </c>
      <c r="I159" s="186">
        <f t="shared" si="5"/>
        <v>0</v>
      </c>
      <c r="J159" s="112"/>
    </row>
    <row r="160" spans="1:10" ht="31.5" outlineLevel="1" x14ac:dyDescent="0.25">
      <c r="A160" s="39"/>
      <c r="B160" s="53" t="s">
        <v>266</v>
      </c>
      <c r="C160" s="51"/>
      <c r="D160" s="147"/>
      <c r="E160" s="191"/>
      <c r="F160" s="189"/>
      <c r="G160" s="169"/>
      <c r="H160" s="188"/>
      <c r="I160" s="188"/>
      <c r="J160" s="112"/>
    </row>
    <row r="161" spans="1:10" ht="31.5" outlineLevel="1" x14ac:dyDescent="0.25">
      <c r="A161" s="38"/>
      <c r="B161" s="36" t="s">
        <v>267</v>
      </c>
      <c r="C161" s="89" t="s">
        <v>268</v>
      </c>
      <c r="D161" s="142" t="s">
        <v>269</v>
      </c>
      <c r="E161" s="123"/>
      <c r="F161" s="120" t="s">
        <v>1276</v>
      </c>
      <c r="G161" s="184"/>
      <c r="H161" s="186">
        <f t="shared" si="4"/>
        <v>0</v>
      </c>
      <c r="I161" s="186">
        <f t="shared" si="5"/>
        <v>0</v>
      </c>
      <c r="J161" s="112"/>
    </row>
    <row r="162" spans="1:10" ht="31.5" outlineLevel="1" x14ac:dyDescent="0.25">
      <c r="A162" s="38"/>
      <c r="B162" s="54" t="s">
        <v>270</v>
      </c>
      <c r="C162" s="35" t="s">
        <v>275</v>
      </c>
      <c r="D162" s="142" t="s">
        <v>271</v>
      </c>
      <c r="E162" s="123"/>
      <c r="F162" s="120" t="s">
        <v>1276</v>
      </c>
      <c r="G162" s="184"/>
      <c r="H162" s="186">
        <f t="shared" si="4"/>
        <v>0</v>
      </c>
      <c r="I162" s="186">
        <f t="shared" si="5"/>
        <v>0</v>
      </c>
      <c r="J162" s="112"/>
    </row>
    <row r="163" spans="1:10" ht="31.5" outlineLevel="1" x14ac:dyDescent="0.25">
      <c r="A163" s="38"/>
      <c r="B163" s="36" t="s">
        <v>272</v>
      </c>
      <c r="C163" s="35" t="s">
        <v>275</v>
      </c>
      <c r="D163" s="142" t="s">
        <v>122</v>
      </c>
      <c r="E163" s="123"/>
      <c r="F163" s="120" t="s">
        <v>1276</v>
      </c>
      <c r="G163" s="184"/>
      <c r="H163" s="186">
        <f t="shared" si="4"/>
        <v>0</v>
      </c>
      <c r="I163" s="186">
        <f t="shared" si="5"/>
        <v>0</v>
      </c>
      <c r="J163" s="112"/>
    </row>
    <row r="164" spans="1:10" ht="31.5" outlineLevel="1" x14ac:dyDescent="0.25">
      <c r="A164" s="38"/>
      <c r="B164" s="36" t="s">
        <v>273</v>
      </c>
      <c r="C164" s="89" t="s">
        <v>15</v>
      </c>
      <c r="D164" s="142" t="s">
        <v>274</v>
      </c>
      <c r="E164" s="123"/>
      <c r="F164" s="120" t="s">
        <v>1276</v>
      </c>
      <c r="G164" s="184"/>
      <c r="H164" s="186">
        <f t="shared" si="4"/>
        <v>0</v>
      </c>
      <c r="I164" s="186">
        <f t="shared" si="5"/>
        <v>0</v>
      </c>
      <c r="J164" s="112"/>
    </row>
    <row r="165" spans="1:10" ht="37.5" customHeight="1" x14ac:dyDescent="0.25">
      <c r="A165" s="91" t="s">
        <v>362</v>
      </c>
      <c r="B165" s="116"/>
      <c r="C165" s="116"/>
      <c r="D165" s="148"/>
      <c r="E165" s="116"/>
      <c r="F165" s="116"/>
      <c r="G165" s="168"/>
      <c r="H165" s="168"/>
      <c r="I165" s="168">
        <f>SUM(I166:I259)</f>
        <v>0</v>
      </c>
      <c r="J165" s="112"/>
    </row>
    <row r="166" spans="1:10" ht="31.5" outlineLevel="1" x14ac:dyDescent="0.25">
      <c r="A166" s="35">
        <v>1</v>
      </c>
      <c r="B166" s="36" t="s">
        <v>276</v>
      </c>
      <c r="C166" s="89" t="s">
        <v>12</v>
      </c>
      <c r="D166" s="142">
        <v>89.6</v>
      </c>
      <c r="E166" s="142">
        <v>89.6</v>
      </c>
      <c r="F166" s="120" t="s">
        <v>1276</v>
      </c>
      <c r="G166" s="184"/>
      <c r="H166" s="186">
        <f t="shared" ref="H166:H229" si="6">G166*E166</f>
        <v>0</v>
      </c>
      <c r="I166" s="186">
        <f t="shared" ref="I166:I229" si="7">H166</f>
        <v>0</v>
      </c>
      <c r="J166" s="112"/>
    </row>
    <row r="167" spans="1:10" ht="47.25" outlineLevel="1" x14ac:dyDescent="0.25">
      <c r="A167" s="35">
        <v>2</v>
      </c>
      <c r="B167" s="36" t="s">
        <v>277</v>
      </c>
      <c r="C167" s="89" t="s">
        <v>363</v>
      </c>
      <c r="D167" s="142" t="s">
        <v>364</v>
      </c>
      <c r="E167" s="127"/>
      <c r="F167" s="120" t="s">
        <v>1276</v>
      </c>
      <c r="G167" s="184"/>
      <c r="H167" s="186">
        <f t="shared" si="6"/>
        <v>0</v>
      </c>
      <c r="I167" s="186">
        <f t="shared" si="7"/>
        <v>0</v>
      </c>
      <c r="J167" s="112"/>
    </row>
    <row r="168" spans="1:10" ht="66" outlineLevel="1" x14ac:dyDescent="0.25">
      <c r="A168" s="35">
        <v>3</v>
      </c>
      <c r="B168" s="36" t="s">
        <v>278</v>
      </c>
      <c r="C168" s="89" t="s">
        <v>13</v>
      </c>
      <c r="D168" s="142">
        <v>110</v>
      </c>
      <c r="E168" s="142">
        <v>110</v>
      </c>
      <c r="F168" s="120" t="s">
        <v>1276</v>
      </c>
      <c r="G168" s="184"/>
      <c r="H168" s="186">
        <f t="shared" si="6"/>
        <v>0</v>
      </c>
      <c r="I168" s="186">
        <f t="shared" si="7"/>
        <v>0</v>
      </c>
      <c r="J168" s="112"/>
    </row>
    <row r="169" spans="1:10" ht="81.75" outlineLevel="1" x14ac:dyDescent="0.25">
      <c r="A169" s="35">
        <v>4</v>
      </c>
      <c r="B169" s="36" t="s">
        <v>279</v>
      </c>
      <c r="C169" s="89" t="s">
        <v>280</v>
      </c>
      <c r="D169" s="142" t="s">
        <v>281</v>
      </c>
      <c r="E169" s="123"/>
      <c r="F169" s="120" t="s">
        <v>1276</v>
      </c>
      <c r="G169" s="184"/>
      <c r="H169" s="186">
        <f t="shared" si="6"/>
        <v>0</v>
      </c>
      <c r="I169" s="186">
        <f t="shared" si="7"/>
        <v>0</v>
      </c>
      <c r="J169" s="112"/>
    </row>
    <row r="170" spans="1:10" ht="66" outlineLevel="1" x14ac:dyDescent="0.25">
      <c r="A170" s="35">
        <v>5</v>
      </c>
      <c r="B170" s="36" t="s">
        <v>282</v>
      </c>
      <c r="C170" s="89" t="s">
        <v>13</v>
      </c>
      <c r="D170" s="142">
        <v>26</v>
      </c>
      <c r="E170" s="142">
        <v>26</v>
      </c>
      <c r="F170" s="120" t="s">
        <v>1276</v>
      </c>
      <c r="G170" s="184"/>
      <c r="H170" s="186">
        <f t="shared" si="6"/>
        <v>0</v>
      </c>
      <c r="I170" s="186">
        <f t="shared" si="7"/>
        <v>0</v>
      </c>
      <c r="J170" s="112"/>
    </row>
    <row r="171" spans="1:10" ht="81.75" outlineLevel="1" x14ac:dyDescent="0.25">
      <c r="A171" s="35">
        <v>6</v>
      </c>
      <c r="B171" s="36" t="s">
        <v>283</v>
      </c>
      <c r="C171" s="89" t="s">
        <v>280</v>
      </c>
      <c r="D171" s="142" t="s">
        <v>284</v>
      </c>
      <c r="E171" s="123"/>
      <c r="F171" s="120" t="s">
        <v>1276</v>
      </c>
      <c r="G171" s="184"/>
      <c r="H171" s="186">
        <f t="shared" si="6"/>
        <v>0</v>
      </c>
      <c r="I171" s="186">
        <f t="shared" si="7"/>
        <v>0</v>
      </c>
      <c r="J171" s="112"/>
    </row>
    <row r="172" spans="1:10" ht="81.75" outlineLevel="1" x14ac:dyDescent="0.25">
      <c r="A172" s="35">
        <v>7</v>
      </c>
      <c r="B172" s="36" t="s">
        <v>285</v>
      </c>
      <c r="C172" s="89" t="s">
        <v>280</v>
      </c>
      <c r="D172" s="142" t="s">
        <v>286</v>
      </c>
      <c r="E172" s="123"/>
      <c r="F172" s="120" t="s">
        <v>1276</v>
      </c>
      <c r="G172" s="184"/>
      <c r="H172" s="186">
        <f t="shared" si="6"/>
        <v>0</v>
      </c>
      <c r="I172" s="186">
        <f t="shared" si="7"/>
        <v>0</v>
      </c>
      <c r="J172" s="112"/>
    </row>
    <row r="173" spans="1:10" ht="47.25" outlineLevel="1" x14ac:dyDescent="0.25">
      <c r="A173" s="35">
        <v>8</v>
      </c>
      <c r="B173" s="36" t="s">
        <v>287</v>
      </c>
      <c r="C173" s="89" t="s">
        <v>280</v>
      </c>
      <c r="D173" s="142" t="s">
        <v>288</v>
      </c>
      <c r="E173" s="123"/>
      <c r="F173" s="120" t="s">
        <v>1276</v>
      </c>
      <c r="G173" s="184"/>
      <c r="H173" s="186">
        <f t="shared" si="6"/>
        <v>0</v>
      </c>
      <c r="I173" s="186">
        <f t="shared" si="7"/>
        <v>0</v>
      </c>
      <c r="J173" s="112"/>
    </row>
    <row r="174" spans="1:10" ht="47.25" outlineLevel="1" x14ac:dyDescent="0.25">
      <c r="A174" s="35">
        <v>9</v>
      </c>
      <c r="B174" s="36" t="s">
        <v>289</v>
      </c>
      <c r="C174" s="89" t="s">
        <v>280</v>
      </c>
      <c r="D174" s="142" t="s">
        <v>290</v>
      </c>
      <c r="E174" s="123"/>
      <c r="F174" s="120" t="s">
        <v>1276</v>
      </c>
      <c r="G174" s="184"/>
      <c r="H174" s="186">
        <f t="shared" si="6"/>
        <v>0</v>
      </c>
      <c r="I174" s="186">
        <f t="shared" si="7"/>
        <v>0</v>
      </c>
      <c r="J174" s="112"/>
    </row>
    <row r="175" spans="1:10" ht="31.5" outlineLevel="1" x14ac:dyDescent="0.25">
      <c r="A175" s="35">
        <v>10</v>
      </c>
      <c r="B175" s="36" t="s">
        <v>291</v>
      </c>
      <c r="C175" s="89" t="s">
        <v>13</v>
      </c>
      <c r="D175" s="142">
        <v>144</v>
      </c>
      <c r="E175" s="142">
        <v>144</v>
      </c>
      <c r="F175" s="120" t="s">
        <v>1276</v>
      </c>
      <c r="G175" s="184"/>
      <c r="H175" s="186">
        <f t="shared" si="6"/>
        <v>0</v>
      </c>
      <c r="I175" s="186">
        <f t="shared" si="7"/>
        <v>0</v>
      </c>
      <c r="J175" s="112"/>
    </row>
    <row r="176" spans="1:10" ht="47.25" outlineLevel="1" x14ac:dyDescent="0.25">
      <c r="A176" s="35">
        <v>11</v>
      </c>
      <c r="B176" s="36" t="s">
        <v>292</v>
      </c>
      <c r="C176" s="89" t="s">
        <v>219</v>
      </c>
      <c r="D176" s="142">
        <v>212</v>
      </c>
      <c r="E176" s="142">
        <v>212</v>
      </c>
      <c r="F176" s="120" t="s">
        <v>1276</v>
      </c>
      <c r="G176" s="184"/>
      <c r="H176" s="186">
        <f t="shared" si="6"/>
        <v>0</v>
      </c>
      <c r="I176" s="186">
        <f t="shared" si="7"/>
        <v>0</v>
      </c>
      <c r="J176" s="112"/>
    </row>
    <row r="177" spans="1:10" ht="47.25" outlineLevel="1" x14ac:dyDescent="0.25">
      <c r="A177" s="55">
        <v>45302</v>
      </c>
      <c r="B177" s="36" t="s">
        <v>293</v>
      </c>
      <c r="C177" s="89" t="s">
        <v>294</v>
      </c>
      <c r="D177" s="142" t="s">
        <v>295</v>
      </c>
      <c r="E177" s="123"/>
      <c r="F177" s="120" t="s">
        <v>1276</v>
      </c>
      <c r="G177" s="184"/>
      <c r="H177" s="186">
        <f t="shared" si="6"/>
        <v>0</v>
      </c>
      <c r="I177" s="186">
        <f t="shared" si="7"/>
        <v>0</v>
      </c>
      <c r="J177" s="112"/>
    </row>
    <row r="178" spans="1:10" ht="31.5" outlineLevel="1" x14ac:dyDescent="0.25">
      <c r="A178" s="55">
        <v>45333</v>
      </c>
      <c r="B178" s="36" t="s">
        <v>296</v>
      </c>
      <c r="C178" s="89" t="s">
        <v>294</v>
      </c>
      <c r="D178" s="142" t="s">
        <v>297</v>
      </c>
      <c r="E178" s="123"/>
      <c r="F178" s="120" t="s">
        <v>1276</v>
      </c>
      <c r="G178" s="184"/>
      <c r="H178" s="186">
        <f t="shared" si="6"/>
        <v>0</v>
      </c>
      <c r="I178" s="186">
        <f t="shared" si="7"/>
        <v>0</v>
      </c>
      <c r="J178" s="112"/>
    </row>
    <row r="179" spans="1:10" ht="31.5" outlineLevel="1" x14ac:dyDescent="0.25">
      <c r="A179" s="55">
        <v>45362</v>
      </c>
      <c r="B179" s="36" t="s">
        <v>298</v>
      </c>
      <c r="C179" s="89" t="s">
        <v>294</v>
      </c>
      <c r="D179" s="142" t="s">
        <v>299</v>
      </c>
      <c r="E179" s="123"/>
      <c r="F179" s="120" t="s">
        <v>1276</v>
      </c>
      <c r="G179" s="184"/>
      <c r="H179" s="186">
        <f t="shared" si="6"/>
        <v>0</v>
      </c>
      <c r="I179" s="186">
        <f t="shared" si="7"/>
        <v>0</v>
      </c>
      <c r="J179" s="112"/>
    </row>
    <row r="180" spans="1:10" ht="31.5" outlineLevel="1" x14ac:dyDescent="0.25">
      <c r="A180" s="55">
        <v>45393</v>
      </c>
      <c r="B180" s="36" t="s">
        <v>300</v>
      </c>
      <c r="C180" s="89" t="s">
        <v>207</v>
      </c>
      <c r="D180" s="142">
        <v>23.48</v>
      </c>
      <c r="E180" s="142">
        <v>23.48</v>
      </c>
      <c r="F180" s="120" t="s">
        <v>1276</v>
      </c>
      <c r="G180" s="184"/>
      <c r="H180" s="186">
        <f t="shared" si="6"/>
        <v>0</v>
      </c>
      <c r="I180" s="186">
        <f t="shared" si="7"/>
        <v>0</v>
      </c>
      <c r="J180" s="112"/>
    </row>
    <row r="181" spans="1:10" ht="31.5" outlineLevel="1" x14ac:dyDescent="0.25">
      <c r="A181" s="35">
        <v>12</v>
      </c>
      <c r="B181" s="36" t="s">
        <v>301</v>
      </c>
      <c r="C181" s="89" t="s">
        <v>219</v>
      </c>
      <c r="D181" s="142">
        <v>96</v>
      </c>
      <c r="E181" s="142">
        <v>96</v>
      </c>
      <c r="F181" s="120" t="s">
        <v>1276</v>
      </c>
      <c r="G181" s="184"/>
      <c r="H181" s="186">
        <f t="shared" si="6"/>
        <v>0</v>
      </c>
      <c r="I181" s="186">
        <f t="shared" si="7"/>
        <v>0</v>
      </c>
      <c r="J181" s="112"/>
    </row>
    <row r="182" spans="1:10" ht="50.25" outlineLevel="1" x14ac:dyDescent="0.25">
      <c r="A182" s="55">
        <v>45303</v>
      </c>
      <c r="B182" s="36" t="s">
        <v>302</v>
      </c>
      <c r="C182" s="89" t="s">
        <v>303</v>
      </c>
      <c r="D182" s="142" t="s">
        <v>304</v>
      </c>
      <c r="E182" s="123"/>
      <c r="F182" s="120" t="s">
        <v>1276</v>
      </c>
      <c r="G182" s="184"/>
      <c r="H182" s="186">
        <f t="shared" si="6"/>
        <v>0</v>
      </c>
      <c r="I182" s="186">
        <f t="shared" si="7"/>
        <v>0</v>
      </c>
      <c r="J182" s="112"/>
    </row>
    <row r="183" spans="1:10" ht="31.5" outlineLevel="1" x14ac:dyDescent="0.25">
      <c r="A183" s="55">
        <v>45334</v>
      </c>
      <c r="B183" s="36" t="s">
        <v>305</v>
      </c>
      <c r="C183" s="89" t="s">
        <v>13</v>
      </c>
      <c r="D183" s="142">
        <v>19</v>
      </c>
      <c r="E183" s="142">
        <v>19</v>
      </c>
      <c r="F183" s="120" t="s">
        <v>1276</v>
      </c>
      <c r="G183" s="184"/>
      <c r="H183" s="186">
        <f t="shared" si="6"/>
        <v>0</v>
      </c>
      <c r="I183" s="186">
        <f t="shared" si="7"/>
        <v>0</v>
      </c>
      <c r="J183" s="112"/>
    </row>
    <row r="184" spans="1:10" ht="31.5" outlineLevel="1" x14ac:dyDescent="0.25">
      <c r="A184" s="55">
        <v>45363</v>
      </c>
      <c r="B184" s="36" t="s">
        <v>306</v>
      </c>
      <c r="C184" s="89" t="s">
        <v>219</v>
      </c>
      <c r="D184" s="142">
        <v>420</v>
      </c>
      <c r="E184" s="142">
        <v>420</v>
      </c>
      <c r="F184" s="120" t="s">
        <v>1276</v>
      </c>
      <c r="G184" s="174"/>
      <c r="H184" s="186">
        <f t="shared" si="6"/>
        <v>0</v>
      </c>
      <c r="I184" s="186">
        <f t="shared" si="7"/>
        <v>0</v>
      </c>
      <c r="J184" s="112"/>
    </row>
    <row r="185" spans="1:10" ht="47.25" outlineLevel="1" x14ac:dyDescent="0.25">
      <c r="A185" s="35">
        <v>13</v>
      </c>
      <c r="B185" s="36" t="s">
        <v>365</v>
      </c>
      <c r="C185" s="89" t="s">
        <v>12</v>
      </c>
      <c r="D185" s="142">
        <v>42.6</v>
      </c>
      <c r="E185" s="142">
        <v>42.6</v>
      </c>
      <c r="F185" s="120" t="s">
        <v>1276</v>
      </c>
      <c r="G185" s="174"/>
      <c r="H185" s="186">
        <f t="shared" si="6"/>
        <v>0</v>
      </c>
      <c r="I185" s="186">
        <f t="shared" si="7"/>
        <v>0</v>
      </c>
      <c r="J185" s="112"/>
    </row>
    <row r="186" spans="1:10" ht="47.25" outlineLevel="1" x14ac:dyDescent="0.25">
      <c r="A186" s="35">
        <v>14</v>
      </c>
      <c r="B186" s="36" t="s">
        <v>307</v>
      </c>
      <c r="C186" s="89" t="s">
        <v>13</v>
      </c>
      <c r="D186" s="142">
        <v>62</v>
      </c>
      <c r="E186" s="142">
        <v>62</v>
      </c>
      <c r="F186" s="120" t="s">
        <v>1276</v>
      </c>
      <c r="G186" s="174"/>
      <c r="H186" s="186">
        <f t="shared" si="6"/>
        <v>0</v>
      </c>
      <c r="I186" s="186">
        <f t="shared" si="7"/>
        <v>0</v>
      </c>
      <c r="J186" s="112"/>
    </row>
    <row r="187" spans="1:10" ht="47.25" outlineLevel="1" x14ac:dyDescent="0.25">
      <c r="A187" s="35">
        <v>15</v>
      </c>
      <c r="B187" s="36" t="s">
        <v>308</v>
      </c>
      <c r="C187" s="89" t="s">
        <v>13</v>
      </c>
      <c r="D187" s="142">
        <v>28</v>
      </c>
      <c r="E187" s="142">
        <v>28</v>
      </c>
      <c r="F187" s="120" t="s">
        <v>1276</v>
      </c>
      <c r="G187" s="174"/>
      <c r="H187" s="186">
        <f t="shared" si="6"/>
        <v>0</v>
      </c>
      <c r="I187" s="186">
        <f t="shared" si="7"/>
        <v>0</v>
      </c>
      <c r="J187" s="112"/>
    </row>
    <row r="188" spans="1:10" ht="47.25" outlineLevel="1" x14ac:dyDescent="0.25">
      <c r="A188" s="35">
        <v>16</v>
      </c>
      <c r="B188" s="36" t="s">
        <v>309</v>
      </c>
      <c r="C188" s="89" t="s">
        <v>13</v>
      </c>
      <c r="D188" s="142">
        <v>135</v>
      </c>
      <c r="E188" s="142">
        <v>135</v>
      </c>
      <c r="F188" s="120" t="s">
        <v>1276</v>
      </c>
      <c r="G188" s="174"/>
      <c r="H188" s="186">
        <f t="shared" si="6"/>
        <v>0</v>
      </c>
      <c r="I188" s="186">
        <f t="shared" si="7"/>
        <v>0</v>
      </c>
      <c r="J188" s="112"/>
    </row>
    <row r="189" spans="1:10" ht="63" outlineLevel="1" x14ac:dyDescent="0.25">
      <c r="A189" s="35">
        <v>17</v>
      </c>
      <c r="B189" s="36" t="s">
        <v>310</v>
      </c>
      <c r="C189" s="89" t="s">
        <v>13</v>
      </c>
      <c r="D189" s="142">
        <v>14</v>
      </c>
      <c r="E189" s="142">
        <v>14</v>
      </c>
      <c r="F189" s="120" t="s">
        <v>1276</v>
      </c>
      <c r="G189" s="174"/>
      <c r="H189" s="186">
        <f t="shared" si="6"/>
        <v>0</v>
      </c>
      <c r="I189" s="186">
        <f t="shared" si="7"/>
        <v>0</v>
      </c>
      <c r="J189" s="112"/>
    </row>
    <row r="190" spans="1:10" ht="63" outlineLevel="1" x14ac:dyDescent="0.25">
      <c r="A190" s="35">
        <v>18</v>
      </c>
      <c r="B190" s="36" t="s">
        <v>311</v>
      </c>
      <c r="C190" s="89" t="s">
        <v>13</v>
      </c>
      <c r="D190" s="142">
        <v>49</v>
      </c>
      <c r="E190" s="142">
        <v>49</v>
      </c>
      <c r="F190" s="120" t="s">
        <v>1276</v>
      </c>
      <c r="G190" s="174"/>
      <c r="H190" s="186">
        <f t="shared" si="6"/>
        <v>0</v>
      </c>
      <c r="I190" s="186">
        <f t="shared" si="7"/>
        <v>0</v>
      </c>
      <c r="J190" s="112"/>
    </row>
    <row r="191" spans="1:10" ht="15.75" outlineLevel="1" x14ac:dyDescent="0.25">
      <c r="A191" s="89"/>
      <c r="B191" s="89" t="s">
        <v>220</v>
      </c>
      <c r="C191" s="89"/>
      <c r="D191" s="142"/>
      <c r="E191" s="89"/>
      <c r="F191" s="189"/>
      <c r="G191" s="187"/>
      <c r="H191" s="188"/>
      <c r="I191" s="188"/>
      <c r="J191" s="112"/>
    </row>
    <row r="192" spans="1:10" ht="63" outlineLevel="1" x14ac:dyDescent="0.25">
      <c r="A192" s="89">
        <v>19</v>
      </c>
      <c r="B192" s="36" t="s">
        <v>312</v>
      </c>
      <c r="C192" s="89" t="s">
        <v>13</v>
      </c>
      <c r="D192" s="142">
        <v>41</v>
      </c>
      <c r="E192" s="142">
        <v>41</v>
      </c>
      <c r="F192" s="120" t="s">
        <v>1276</v>
      </c>
      <c r="G192" s="174"/>
      <c r="H192" s="186">
        <f t="shared" si="6"/>
        <v>0</v>
      </c>
      <c r="I192" s="186">
        <f t="shared" si="7"/>
        <v>0</v>
      </c>
      <c r="J192" s="112"/>
    </row>
    <row r="193" spans="1:11" ht="94.5" outlineLevel="1" x14ac:dyDescent="0.25">
      <c r="A193" s="89">
        <v>20</v>
      </c>
      <c r="B193" s="36" t="s">
        <v>313</v>
      </c>
      <c r="C193" s="89" t="s">
        <v>280</v>
      </c>
      <c r="D193" s="142" t="s">
        <v>314</v>
      </c>
      <c r="E193" s="123"/>
      <c r="F193" s="120" t="s">
        <v>1276</v>
      </c>
      <c r="G193" s="174"/>
      <c r="H193" s="186">
        <f t="shared" si="6"/>
        <v>0</v>
      </c>
      <c r="I193" s="186">
        <f t="shared" si="7"/>
        <v>0</v>
      </c>
      <c r="J193" s="112"/>
    </row>
    <row r="194" spans="1:11" ht="63" outlineLevel="1" x14ac:dyDescent="0.25">
      <c r="A194" s="89">
        <v>21</v>
      </c>
      <c r="B194" s="36" t="s">
        <v>315</v>
      </c>
      <c r="C194" s="89" t="s">
        <v>13</v>
      </c>
      <c r="D194" s="142">
        <v>14</v>
      </c>
      <c r="E194" s="142">
        <v>14</v>
      </c>
      <c r="F194" s="120" t="s">
        <v>1276</v>
      </c>
      <c r="G194" s="174"/>
      <c r="H194" s="186">
        <f t="shared" si="6"/>
        <v>0</v>
      </c>
      <c r="I194" s="186">
        <f t="shared" si="7"/>
        <v>0</v>
      </c>
      <c r="J194" s="112"/>
    </row>
    <row r="195" spans="1:11" ht="94.5" outlineLevel="1" x14ac:dyDescent="0.25">
      <c r="A195" s="89">
        <v>22</v>
      </c>
      <c r="B195" s="36" t="s">
        <v>316</v>
      </c>
      <c r="C195" s="89" t="s">
        <v>280</v>
      </c>
      <c r="D195" s="142" t="s">
        <v>317</v>
      </c>
      <c r="E195" s="123"/>
      <c r="F195" s="120" t="s">
        <v>1276</v>
      </c>
      <c r="G195" s="174"/>
      <c r="H195" s="186">
        <f t="shared" si="6"/>
        <v>0</v>
      </c>
      <c r="I195" s="186">
        <f t="shared" si="7"/>
        <v>0</v>
      </c>
      <c r="J195" s="112"/>
    </row>
    <row r="196" spans="1:11" ht="94.5" outlineLevel="1" x14ac:dyDescent="0.25">
      <c r="A196" s="89">
        <v>23</v>
      </c>
      <c r="B196" s="36" t="s">
        <v>318</v>
      </c>
      <c r="C196" s="89" t="s">
        <v>280</v>
      </c>
      <c r="D196" s="142" t="s">
        <v>319</v>
      </c>
      <c r="E196" s="123"/>
      <c r="F196" s="120" t="s">
        <v>1276</v>
      </c>
      <c r="G196" s="174"/>
      <c r="H196" s="186">
        <f t="shared" si="6"/>
        <v>0</v>
      </c>
      <c r="I196" s="186">
        <f t="shared" si="7"/>
        <v>0</v>
      </c>
      <c r="J196" s="112"/>
    </row>
    <row r="197" spans="1:11" ht="31.5" outlineLevel="1" x14ac:dyDescent="0.25">
      <c r="A197" s="89">
        <v>24</v>
      </c>
      <c r="B197" s="36" t="s">
        <v>291</v>
      </c>
      <c r="C197" s="89" t="s">
        <v>13</v>
      </c>
      <c r="D197" s="142">
        <v>73</v>
      </c>
      <c r="E197" s="142">
        <v>73</v>
      </c>
      <c r="F197" s="120" t="s">
        <v>1276</v>
      </c>
      <c r="G197" s="174"/>
      <c r="H197" s="186">
        <f t="shared" si="6"/>
        <v>0</v>
      </c>
      <c r="I197" s="186">
        <f t="shared" si="7"/>
        <v>0</v>
      </c>
      <c r="J197" s="112"/>
    </row>
    <row r="198" spans="1:11" ht="31.5" outlineLevel="1" x14ac:dyDescent="0.25">
      <c r="A198" s="89">
        <v>25</v>
      </c>
      <c r="B198" s="36" t="s">
        <v>320</v>
      </c>
      <c r="C198" s="89" t="s">
        <v>321</v>
      </c>
      <c r="D198" s="142">
        <v>1</v>
      </c>
      <c r="E198" s="142">
        <v>1</v>
      </c>
      <c r="F198" s="120" t="s">
        <v>1276</v>
      </c>
      <c r="G198" s="174"/>
      <c r="H198" s="186">
        <f t="shared" si="6"/>
        <v>0</v>
      </c>
      <c r="I198" s="186">
        <f t="shared" si="7"/>
        <v>0</v>
      </c>
      <c r="J198" s="112"/>
    </row>
    <row r="199" spans="1:11" ht="94.5" outlineLevel="1" x14ac:dyDescent="0.25">
      <c r="A199" s="89">
        <v>26</v>
      </c>
      <c r="B199" s="36" t="s">
        <v>322</v>
      </c>
      <c r="C199" s="89" t="s">
        <v>228</v>
      </c>
      <c r="D199" s="142" t="s">
        <v>323</v>
      </c>
      <c r="E199" s="123"/>
      <c r="F199" s="120" t="s">
        <v>1276</v>
      </c>
      <c r="G199" s="174"/>
      <c r="H199" s="186">
        <f t="shared" si="6"/>
        <v>0</v>
      </c>
      <c r="I199" s="186">
        <f t="shared" si="7"/>
        <v>0</v>
      </c>
      <c r="J199" s="112"/>
    </row>
    <row r="200" spans="1:11" ht="31.5" outlineLevel="1" x14ac:dyDescent="0.25">
      <c r="A200" s="89">
        <v>27</v>
      </c>
      <c r="B200" s="36" t="s">
        <v>324</v>
      </c>
      <c r="C200" s="89" t="s">
        <v>13</v>
      </c>
      <c r="D200" s="142">
        <v>18</v>
      </c>
      <c r="E200" s="142">
        <v>18</v>
      </c>
      <c r="F200" s="120" t="s">
        <v>1276</v>
      </c>
      <c r="G200" s="174"/>
      <c r="H200" s="186">
        <f t="shared" si="6"/>
        <v>0</v>
      </c>
      <c r="I200" s="186">
        <f t="shared" si="7"/>
        <v>0</v>
      </c>
      <c r="J200" s="112"/>
    </row>
    <row r="201" spans="1:11" ht="31.5" outlineLevel="1" x14ac:dyDescent="0.25">
      <c r="A201" s="89">
        <v>28</v>
      </c>
      <c r="B201" s="36" t="s">
        <v>325</v>
      </c>
      <c r="C201" s="89" t="s">
        <v>321</v>
      </c>
      <c r="D201" s="142">
        <v>9</v>
      </c>
      <c r="E201" s="142">
        <v>9</v>
      </c>
      <c r="F201" s="120" t="s">
        <v>1276</v>
      </c>
      <c r="G201" s="174"/>
      <c r="H201" s="186">
        <f t="shared" si="6"/>
        <v>0</v>
      </c>
      <c r="I201" s="186">
        <f t="shared" si="7"/>
        <v>0</v>
      </c>
      <c r="J201" s="112"/>
    </row>
    <row r="202" spans="1:11" s="2" customFormat="1" ht="31.5" outlineLevel="1" x14ac:dyDescent="0.25">
      <c r="A202" s="89">
        <v>29</v>
      </c>
      <c r="B202" s="36" t="s">
        <v>326</v>
      </c>
      <c r="C202" s="89" t="s">
        <v>327</v>
      </c>
      <c r="D202" s="142">
        <v>1</v>
      </c>
      <c r="E202" s="142">
        <v>1</v>
      </c>
      <c r="F202" s="120" t="s">
        <v>1276</v>
      </c>
      <c r="G202" s="185"/>
      <c r="H202" s="186">
        <f t="shared" si="6"/>
        <v>0</v>
      </c>
      <c r="I202" s="186">
        <f t="shared" si="7"/>
        <v>0</v>
      </c>
      <c r="K202" s="14"/>
    </row>
    <row r="203" spans="1:11" ht="63" outlineLevel="1" x14ac:dyDescent="0.25">
      <c r="A203" s="89">
        <v>30</v>
      </c>
      <c r="B203" s="36" t="s">
        <v>328</v>
      </c>
      <c r="C203" s="89" t="s">
        <v>13</v>
      </c>
      <c r="D203" s="142">
        <v>56</v>
      </c>
      <c r="E203" s="142">
        <v>56</v>
      </c>
      <c r="F203" s="120" t="s">
        <v>1276</v>
      </c>
      <c r="G203" s="179"/>
      <c r="H203" s="186">
        <f t="shared" si="6"/>
        <v>0</v>
      </c>
      <c r="I203" s="186">
        <f t="shared" si="7"/>
        <v>0</v>
      </c>
      <c r="J203" s="112"/>
    </row>
    <row r="204" spans="1:11" ht="63" outlineLevel="1" x14ac:dyDescent="0.25">
      <c r="A204" s="89">
        <v>31</v>
      </c>
      <c r="B204" s="36" t="s">
        <v>329</v>
      </c>
      <c r="C204" s="89" t="s">
        <v>13</v>
      </c>
      <c r="D204" s="142">
        <v>4</v>
      </c>
      <c r="E204" s="142">
        <v>4</v>
      </c>
      <c r="F204" s="120" t="s">
        <v>1276</v>
      </c>
      <c r="G204" s="174"/>
      <c r="H204" s="186">
        <f t="shared" si="6"/>
        <v>0</v>
      </c>
      <c r="I204" s="186">
        <f t="shared" si="7"/>
        <v>0</v>
      </c>
      <c r="J204" s="112"/>
    </row>
    <row r="205" spans="1:11" ht="78.75" outlineLevel="1" x14ac:dyDescent="0.25">
      <c r="A205" s="89">
        <v>32</v>
      </c>
      <c r="B205" s="36" t="s">
        <v>330</v>
      </c>
      <c r="C205" s="89" t="s">
        <v>207</v>
      </c>
      <c r="D205" s="142">
        <v>11.8</v>
      </c>
      <c r="E205" s="142">
        <v>11.8</v>
      </c>
      <c r="F205" s="120" t="s">
        <v>1276</v>
      </c>
      <c r="G205" s="174"/>
      <c r="H205" s="186">
        <f t="shared" si="6"/>
        <v>0</v>
      </c>
      <c r="I205" s="186">
        <f t="shared" si="7"/>
        <v>0</v>
      </c>
      <c r="J205" s="112"/>
    </row>
    <row r="206" spans="1:11" ht="78.75" outlineLevel="1" x14ac:dyDescent="0.25">
      <c r="A206" s="89">
        <v>33</v>
      </c>
      <c r="B206" s="16" t="s">
        <v>331</v>
      </c>
      <c r="C206" s="89" t="s">
        <v>207</v>
      </c>
      <c r="D206" s="142">
        <v>3</v>
      </c>
      <c r="E206" s="142">
        <v>3</v>
      </c>
      <c r="F206" s="120" t="s">
        <v>1276</v>
      </c>
      <c r="G206" s="174"/>
      <c r="H206" s="186">
        <f t="shared" si="6"/>
        <v>0</v>
      </c>
      <c r="I206" s="186">
        <f t="shared" si="7"/>
        <v>0</v>
      </c>
      <c r="J206" s="112"/>
    </row>
    <row r="207" spans="1:11" ht="31.5" outlineLevel="1" x14ac:dyDescent="0.25">
      <c r="A207" s="89">
        <v>34</v>
      </c>
      <c r="B207" s="36" t="s">
        <v>332</v>
      </c>
      <c r="C207" s="89" t="s">
        <v>207</v>
      </c>
      <c r="D207" s="142">
        <v>0.28999999999999998</v>
      </c>
      <c r="E207" s="142">
        <v>0.28999999999999998</v>
      </c>
      <c r="F207" s="120" t="s">
        <v>1276</v>
      </c>
      <c r="G207" s="174"/>
      <c r="H207" s="186">
        <f t="shared" si="6"/>
        <v>0</v>
      </c>
      <c r="I207" s="186">
        <f t="shared" si="7"/>
        <v>0</v>
      </c>
      <c r="J207" s="112"/>
    </row>
    <row r="208" spans="1:11" ht="31.5" outlineLevel="1" x14ac:dyDescent="0.25">
      <c r="A208" s="89">
        <v>35</v>
      </c>
      <c r="B208" s="36" t="s">
        <v>333</v>
      </c>
      <c r="C208" s="89" t="s">
        <v>12</v>
      </c>
      <c r="D208" s="142">
        <v>4.0999999999999996</v>
      </c>
      <c r="E208" s="142">
        <v>4.0999999999999996</v>
      </c>
      <c r="F208" s="120" t="s">
        <v>1276</v>
      </c>
      <c r="G208" s="174"/>
      <c r="H208" s="186">
        <f t="shared" si="6"/>
        <v>0</v>
      </c>
      <c r="I208" s="186">
        <f t="shared" si="7"/>
        <v>0</v>
      </c>
      <c r="J208" s="112"/>
    </row>
    <row r="209" spans="1:10" ht="31.5" outlineLevel="1" x14ac:dyDescent="0.25">
      <c r="A209" s="89" t="s">
        <v>366</v>
      </c>
      <c r="B209" s="36" t="s">
        <v>334</v>
      </c>
      <c r="C209" s="89" t="s">
        <v>219</v>
      </c>
      <c r="D209" s="142">
        <v>1.4</v>
      </c>
      <c r="E209" s="142">
        <v>1.4</v>
      </c>
      <c r="F209" s="120" t="s">
        <v>1276</v>
      </c>
      <c r="G209" s="174"/>
      <c r="H209" s="186">
        <f t="shared" si="6"/>
        <v>0</v>
      </c>
      <c r="I209" s="186">
        <f t="shared" si="7"/>
        <v>0</v>
      </c>
      <c r="J209" s="112"/>
    </row>
    <row r="210" spans="1:10" ht="47.25" outlineLevel="1" x14ac:dyDescent="0.25">
      <c r="A210" s="89">
        <v>36</v>
      </c>
      <c r="B210" s="36" t="s">
        <v>335</v>
      </c>
      <c r="C210" s="89" t="s">
        <v>219</v>
      </c>
      <c r="D210" s="142">
        <v>54</v>
      </c>
      <c r="E210" s="142">
        <v>54</v>
      </c>
      <c r="F210" s="120" t="s">
        <v>1276</v>
      </c>
      <c r="G210" s="174"/>
      <c r="H210" s="186"/>
      <c r="I210" s="208">
        <f>SUM(E211*G211+E212*G212+E213*G213+E214*G214)</f>
        <v>0</v>
      </c>
      <c r="J210" s="120" t="s">
        <v>1287</v>
      </c>
    </row>
    <row r="211" spans="1:10" ht="47.25" outlineLevel="1" x14ac:dyDescent="0.25">
      <c r="A211" s="89">
        <v>37</v>
      </c>
      <c r="B211" s="36" t="s">
        <v>293</v>
      </c>
      <c r="C211" s="89" t="s">
        <v>294</v>
      </c>
      <c r="D211" s="142" t="s">
        <v>336</v>
      </c>
      <c r="E211" s="123"/>
      <c r="F211" s="120" t="s">
        <v>1276</v>
      </c>
      <c r="G211" s="174"/>
      <c r="H211" s="186"/>
      <c r="I211" s="186"/>
      <c r="J211" s="112"/>
    </row>
    <row r="212" spans="1:10" ht="31.5" outlineLevel="1" x14ac:dyDescent="0.25">
      <c r="A212" s="89" t="s">
        <v>367</v>
      </c>
      <c r="B212" s="36" t="s">
        <v>337</v>
      </c>
      <c r="C212" s="89" t="s">
        <v>294</v>
      </c>
      <c r="D212" s="142" t="s">
        <v>338</v>
      </c>
      <c r="E212" s="123"/>
      <c r="F212" s="120" t="s">
        <v>1276</v>
      </c>
      <c r="G212" s="174"/>
      <c r="H212" s="186"/>
      <c r="I212" s="186"/>
      <c r="J212" s="112"/>
    </row>
    <row r="213" spans="1:10" ht="31.5" outlineLevel="1" x14ac:dyDescent="0.25">
      <c r="A213" s="89" t="s">
        <v>368</v>
      </c>
      <c r="B213" s="36" t="s">
        <v>298</v>
      </c>
      <c r="C213" s="89" t="s">
        <v>294</v>
      </c>
      <c r="D213" s="142" t="s">
        <v>339</v>
      </c>
      <c r="E213" s="123"/>
      <c r="F213" s="120" t="s">
        <v>1276</v>
      </c>
      <c r="G213" s="174"/>
      <c r="H213" s="186"/>
      <c r="I213" s="186"/>
      <c r="J213" s="112"/>
    </row>
    <row r="214" spans="1:10" ht="31.5" outlineLevel="1" x14ac:dyDescent="0.25">
      <c r="A214" s="89" t="s">
        <v>369</v>
      </c>
      <c r="B214" s="36" t="s">
        <v>300</v>
      </c>
      <c r="C214" s="89" t="s">
        <v>207</v>
      </c>
      <c r="D214" s="142">
        <v>6.75</v>
      </c>
      <c r="E214" s="142">
        <v>6.75</v>
      </c>
      <c r="F214" s="120" t="s">
        <v>1276</v>
      </c>
      <c r="G214" s="174"/>
      <c r="H214" s="186"/>
      <c r="I214" s="186"/>
      <c r="J214" s="112"/>
    </row>
    <row r="215" spans="1:10" ht="47.25" outlineLevel="1" x14ac:dyDescent="0.25">
      <c r="A215" s="89">
        <v>38</v>
      </c>
      <c r="B215" s="36" t="s">
        <v>340</v>
      </c>
      <c r="C215" s="89" t="s">
        <v>219</v>
      </c>
      <c r="D215" s="142">
        <v>44</v>
      </c>
      <c r="E215" s="142">
        <v>44</v>
      </c>
      <c r="F215" s="120" t="s">
        <v>1276</v>
      </c>
      <c r="G215" s="174"/>
      <c r="H215" s="186"/>
      <c r="I215" s="186">
        <f>SUM(E216*G216+E217*G217+E218*G218)</f>
        <v>0</v>
      </c>
      <c r="J215" s="120" t="s">
        <v>1287</v>
      </c>
    </row>
    <row r="216" spans="1:10" ht="47.25" outlineLevel="1" x14ac:dyDescent="0.25">
      <c r="A216" s="89" t="s">
        <v>370</v>
      </c>
      <c r="B216" s="36" t="s">
        <v>341</v>
      </c>
      <c r="C216" s="89" t="s">
        <v>294</v>
      </c>
      <c r="D216" s="142" t="s">
        <v>342</v>
      </c>
      <c r="E216" s="123"/>
      <c r="F216" s="120" t="s">
        <v>1276</v>
      </c>
      <c r="G216" s="174"/>
      <c r="H216" s="186"/>
      <c r="I216" s="186"/>
      <c r="J216" s="112"/>
    </row>
    <row r="217" spans="1:10" ht="31.5" outlineLevel="1" x14ac:dyDescent="0.25">
      <c r="A217" s="89" t="s">
        <v>371</v>
      </c>
      <c r="B217" s="36" t="s">
        <v>343</v>
      </c>
      <c r="C217" s="89" t="s">
        <v>294</v>
      </c>
      <c r="D217" s="142" t="s">
        <v>344</v>
      </c>
      <c r="E217" s="123"/>
      <c r="F217" s="120" t="s">
        <v>1276</v>
      </c>
      <c r="G217" s="174"/>
      <c r="H217" s="186"/>
      <c r="I217" s="186"/>
      <c r="J217" s="112"/>
    </row>
    <row r="218" spans="1:10" ht="31.5" outlineLevel="1" x14ac:dyDescent="0.25">
      <c r="A218" s="89" t="s">
        <v>372</v>
      </c>
      <c r="B218" s="36" t="s">
        <v>345</v>
      </c>
      <c r="C218" s="89" t="s">
        <v>207</v>
      </c>
      <c r="D218" s="142">
        <v>4.7699999999999996</v>
      </c>
      <c r="E218" s="142">
        <v>4.7699999999999996</v>
      </c>
      <c r="F218" s="120" t="s">
        <v>1276</v>
      </c>
      <c r="G218" s="174"/>
      <c r="H218" s="186"/>
      <c r="I218" s="186"/>
      <c r="J218" s="112"/>
    </row>
    <row r="219" spans="1:10" ht="15.75" outlineLevel="1" x14ac:dyDescent="0.25">
      <c r="A219" s="89"/>
      <c r="B219" s="89" t="s">
        <v>107</v>
      </c>
      <c r="C219" s="89"/>
      <c r="D219" s="142"/>
      <c r="E219" s="192"/>
      <c r="F219" s="189"/>
      <c r="G219" s="187"/>
      <c r="H219" s="188"/>
      <c r="I219" s="188"/>
      <c r="J219" s="112"/>
    </row>
    <row r="220" spans="1:10" ht="31.5" outlineLevel="1" x14ac:dyDescent="0.25">
      <c r="A220" s="89">
        <v>39</v>
      </c>
      <c r="B220" s="36" t="s">
        <v>346</v>
      </c>
      <c r="C220" s="89" t="s">
        <v>127</v>
      </c>
      <c r="D220" s="142" t="s">
        <v>347</v>
      </c>
      <c r="E220" s="123"/>
      <c r="F220" s="120" t="s">
        <v>1276</v>
      </c>
      <c r="G220" s="174"/>
      <c r="H220" s="186">
        <f t="shared" si="6"/>
        <v>0</v>
      </c>
      <c r="I220" s="186">
        <f t="shared" si="7"/>
        <v>0</v>
      </c>
      <c r="J220" s="112"/>
    </row>
    <row r="221" spans="1:10" ht="31.5" outlineLevel="1" x14ac:dyDescent="0.25">
      <c r="A221" s="89" t="s">
        <v>373</v>
      </c>
      <c r="B221" s="36" t="s">
        <v>348</v>
      </c>
      <c r="C221" s="89" t="s">
        <v>127</v>
      </c>
      <c r="D221" s="142" t="s">
        <v>349</v>
      </c>
      <c r="E221" s="123"/>
      <c r="F221" s="120" t="s">
        <v>1276</v>
      </c>
      <c r="G221" s="174"/>
      <c r="H221" s="186">
        <f t="shared" si="6"/>
        <v>0</v>
      </c>
      <c r="I221" s="186">
        <f t="shared" si="7"/>
        <v>0</v>
      </c>
      <c r="J221" s="112"/>
    </row>
    <row r="222" spans="1:10" ht="31.5" outlineLevel="1" x14ac:dyDescent="0.25">
      <c r="A222" s="89" t="s">
        <v>374</v>
      </c>
      <c r="B222" s="36" t="s">
        <v>350</v>
      </c>
      <c r="C222" s="89" t="s">
        <v>127</v>
      </c>
      <c r="D222" s="142" t="s">
        <v>169</v>
      </c>
      <c r="E222" s="123"/>
      <c r="F222" s="120" t="s">
        <v>1276</v>
      </c>
      <c r="G222" s="174"/>
      <c r="H222" s="186">
        <f t="shared" si="6"/>
        <v>0</v>
      </c>
      <c r="I222" s="186">
        <f t="shared" si="7"/>
        <v>0</v>
      </c>
      <c r="J222" s="112"/>
    </row>
    <row r="223" spans="1:10" ht="31.5" outlineLevel="1" x14ac:dyDescent="0.25">
      <c r="A223" s="89" t="s">
        <v>375</v>
      </c>
      <c r="B223" s="36" t="s">
        <v>351</v>
      </c>
      <c r="C223" s="89" t="s">
        <v>127</v>
      </c>
      <c r="D223" s="142" t="s">
        <v>352</v>
      </c>
      <c r="E223" s="123"/>
      <c r="F223" s="120" t="s">
        <v>1276</v>
      </c>
      <c r="G223" s="174"/>
      <c r="H223" s="186">
        <f t="shared" si="6"/>
        <v>0</v>
      </c>
      <c r="I223" s="186">
        <f t="shared" si="7"/>
        <v>0</v>
      </c>
      <c r="J223" s="112"/>
    </row>
    <row r="224" spans="1:10" ht="63" outlineLevel="1" x14ac:dyDescent="0.25">
      <c r="A224" s="89" t="s">
        <v>376</v>
      </c>
      <c r="B224" s="36" t="s">
        <v>353</v>
      </c>
      <c r="C224" s="89" t="s">
        <v>15</v>
      </c>
      <c r="D224" s="142" t="s">
        <v>354</v>
      </c>
      <c r="E224" s="123"/>
      <c r="F224" s="120" t="s">
        <v>1276</v>
      </c>
      <c r="G224" s="174"/>
      <c r="H224" s="186">
        <f t="shared" si="6"/>
        <v>0</v>
      </c>
      <c r="I224" s="186">
        <f t="shared" si="7"/>
        <v>0</v>
      </c>
      <c r="J224" s="112"/>
    </row>
    <row r="225" spans="1:10" ht="31.5" outlineLevel="1" x14ac:dyDescent="0.25">
      <c r="A225" s="89" t="s">
        <v>377</v>
      </c>
      <c r="B225" s="36" t="s">
        <v>355</v>
      </c>
      <c r="C225" s="89" t="s">
        <v>15</v>
      </c>
      <c r="D225" s="142" t="s">
        <v>356</v>
      </c>
      <c r="E225" s="123"/>
      <c r="F225" s="120" t="s">
        <v>1276</v>
      </c>
      <c r="G225" s="174"/>
      <c r="H225" s="186">
        <f t="shared" si="6"/>
        <v>0</v>
      </c>
      <c r="I225" s="186">
        <f t="shared" si="7"/>
        <v>0</v>
      </c>
      <c r="J225" s="112"/>
    </row>
    <row r="226" spans="1:10" ht="31.5" outlineLevel="1" x14ac:dyDescent="0.25">
      <c r="A226" s="89" t="s">
        <v>378</v>
      </c>
      <c r="B226" s="36" t="s">
        <v>357</v>
      </c>
      <c r="C226" s="89" t="s">
        <v>15</v>
      </c>
      <c r="D226" s="142" t="s">
        <v>358</v>
      </c>
      <c r="E226" s="123"/>
      <c r="F226" s="120" t="s">
        <v>1276</v>
      </c>
      <c r="G226" s="174"/>
      <c r="H226" s="186">
        <f t="shared" si="6"/>
        <v>0</v>
      </c>
      <c r="I226" s="186">
        <f t="shared" si="7"/>
        <v>0</v>
      </c>
      <c r="J226" s="112"/>
    </row>
    <row r="227" spans="1:10" ht="31.5" outlineLevel="1" x14ac:dyDescent="0.25">
      <c r="A227" s="89" t="s">
        <v>379</v>
      </c>
      <c r="B227" s="36" t="s">
        <v>359</v>
      </c>
      <c r="C227" s="89" t="s">
        <v>360</v>
      </c>
      <c r="D227" s="142" t="s">
        <v>361</v>
      </c>
      <c r="E227" s="123"/>
      <c r="F227" s="120" t="s">
        <v>1276</v>
      </c>
      <c r="G227" s="174"/>
      <c r="H227" s="186">
        <f t="shared" si="6"/>
        <v>0</v>
      </c>
      <c r="I227" s="186">
        <f t="shared" si="7"/>
        <v>0</v>
      </c>
      <c r="J227" s="112"/>
    </row>
    <row r="228" spans="1:10" ht="31.5" outlineLevel="1" x14ac:dyDescent="0.25">
      <c r="A228" s="46"/>
      <c r="B228" s="56" t="s">
        <v>380</v>
      </c>
      <c r="C228" s="31"/>
      <c r="D228" s="144"/>
      <c r="E228" s="193"/>
      <c r="F228" s="189"/>
      <c r="G228" s="187"/>
      <c r="H228" s="188"/>
      <c r="I228" s="188"/>
      <c r="J228" s="112"/>
    </row>
    <row r="229" spans="1:10" ht="31.5" outlineLevel="1" x14ac:dyDescent="0.25">
      <c r="A229" s="35">
        <v>1</v>
      </c>
      <c r="B229" s="36" t="s">
        <v>406</v>
      </c>
      <c r="C229" s="89" t="s">
        <v>164</v>
      </c>
      <c r="D229" s="142" t="s">
        <v>381</v>
      </c>
      <c r="E229" s="123"/>
      <c r="F229" s="120" t="s">
        <v>1276</v>
      </c>
      <c r="G229" s="174"/>
      <c r="H229" s="186">
        <f t="shared" si="6"/>
        <v>0</v>
      </c>
      <c r="I229" s="186">
        <f t="shared" si="7"/>
        <v>0</v>
      </c>
      <c r="J229" s="112"/>
    </row>
    <row r="230" spans="1:10" ht="31.5" outlineLevel="1" x14ac:dyDescent="0.25">
      <c r="A230" s="35">
        <v>2</v>
      </c>
      <c r="B230" s="36" t="s">
        <v>382</v>
      </c>
      <c r="C230" s="89" t="s">
        <v>383</v>
      </c>
      <c r="D230" s="142" t="s">
        <v>384</v>
      </c>
      <c r="E230" s="123"/>
      <c r="F230" s="120" t="s">
        <v>1276</v>
      </c>
      <c r="G230" s="174"/>
      <c r="H230" s="186">
        <f t="shared" ref="H230:H259" si="8">G230*E230</f>
        <v>0</v>
      </c>
      <c r="I230" s="186">
        <f t="shared" ref="I230:I259" si="9">H230</f>
        <v>0</v>
      </c>
      <c r="J230" s="112"/>
    </row>
    <row r="231" spans="1:10" ht="47.25" outlineLevel="1" x14ac:dyDescent="0.25">
      <c r="A231" s="35">
        <v>3</v>
      </c>
      <c r="B231" s="36" t="s">
        <v>385</v>
      </c>
      <c r="C231" s="89" t="s">
        <v>383</v>
      </c>
      <c r="D231" s="142" t="s">
        <v>386</v>
      </c>
      <c r="E231" s="123"/>
      <c r="F231" s="120" t="s">
        <v>1276</v>
      </c>
      <c r="G231" s="174"/>
      <c r="H231" s="186">
        <f t="shared" si="8"/>
        <v>0</v>
      </c>
      <c r="I231" s="186">
        <f t="shared" si="9"/>
        <v>0</v>
      </c>
      <c r="J231" s="112"/>
    </row>
    <row r="232" spans="1:10" ht="47.25" outlineLevel="1" x14ac:dyDescent="0.25">
      <c r="A232" s="35">
        <v>4</v>
      </c>
      <c r="B232" s="36" t="s">
        <v>387</v>
      </c>
      <c r="C232" s="89" t="s">
        <v>383</v>
      </c>
      <c r="D232" s="142" t="s">
        <v>388</v>
      </c>
      <c r="E232" s="123"/>
      <c r="F232" s="120" t="s">
        <v>1276</v>
      </c>
      <c r="G232" s="174"/>
      <c r="H232" s="186">
        <f t="shared" si="8"/>
        <v>0</v>
      </c>
      <c r="I232" s="186">
        <f t="shared" si="9"/>
        <v>0</v>
      </c>
      <c r="J232" s="112"/>
    </row>
    <row r="233" spans="1:10" ht="31.5" outlineLevel="1" x14ac:dyDescent="0.25">
      <c r="A233" s="35">
        <v>5</v>
      </c>
      <c r="B233" s="36" t="s">
        <v>389</v>
      </c>
      <c r="C233" s="89" t="s">
        <v>390</v>
      </c>
      <c r="D233" s="142">
        <v>29.15</v>
      </c>
      <c r="E233" s="142">
        <v>29.15</v>
      </c>
      <c r="F233" s="120" t="s">
        <v>1276</v>
      </c>
      <c r="G233" s="174"/>
      <c r="H233" s="186">
        <f t="shared" si="8"/>
        <v>0</v>
      </c>
      <c r="I233" s="186">
        <f t="shared" si="9"/>
        <v>0</v>
      </c>
      <c r="J233" s="112"/>
    </row>
    <row r="234" spans="1:10" ht="63" outlineLevel="1" x14ac:dyDescent="0.25">
      <c r="A234" s="35">
        <v>6</v>
      </c>
      <c r="B234" s="36" t="s">
        <v>391</v>
      </c>
      <c r="C234" s="89" t="s">
        <v>383</v>
      </c>
      <c r="D234" s="142" t="s">
        <v>392</v>
      </c>
      <c r="E234" s="123"/>
      <c r="F234" s="120" t="s">
        <v>1276</v>
      </c>
      <c r="G234" s="174"/>
      <c r="H234" s="186">
        <f t="shared" si="8"/>
        <v>0</v>
      </c>
      <c r="I234" s="186">
        <f t="shared" si="9"/>
        <v>0</v>
      </c>
      <c r="J234" s="112"/>
    </row>
    <row r="235" spans="1:10" ht="31.5" outlineLevel="1" x14ac:dyDescent="0.25">
      <c r="A235" s="35">
        <v>7</v>
      </c>
      <c r="B235" s="36" t="s">
        <v>393</v>
      </c>
      <c r="C235" s="89" t="s">
        <v>390</v>
      </c>
      <c r="D235" s="142">
        <v>10.93</v>
      </c>
      <c r="E235" s="142">
        <v>10.93</v>
      </c>
      <c r="F235" s="120" t="s">
        <v>1276</v>
      </c>
      <c r="G235" s="174"/>
      <c r="H235" s="186">
        <f t="shared" si="8"/>
        <v>0</v>
      </c>
      <c r="I235" s="186">
        <f t="shared" si="9"/>
        <v>0</v>
      </c>
      <c r="J235" s="112"/>
    </row>
    <row r="236" spans="1:10" ht="63" outlineLevel="1" x14ac:dyDescent="0.25">
      <c r="A236" s="35">
        <v>8</v>
      </c>
      <c r="B236" s="36" t="s">
        <v>394</v>
      </c>
      <c r="C236" s="89" t="s">
        <v>383</v>
      </c>
      <c r="D236" s="142" t="s">
        <v>392</v>
      </c>
      <c r="E236" s="123"/>
      <c r="F236" s="120" t="s">
        <v>1276</v>
      </c>
      <c r="G236" s="174"/>
      <c r="H236" s="186">
        <f t="shared" si="8"/>
        <v>0</v>
      </c>
      <c r="I236" s="186">
        <f t="shared" si="9"/>
        <v>0</v>
      </c>
      <c r="J236" s="112"/>
    </row>
    <row r="237" spans="1:10" ht="31.5" outlineLevel="1" x14ac:dyDescent="0.25">
      <c r="A237" s="35">
        <v>9</v>
      </c>
      <c r="B237" s="36" t="s">
        <v>393</v>
      </c>
      <c r="C237" s="89" t="s">
        <v>390</v>
      </c>
      <c r="D237" s="142">
        <v>16.23</v>
      </c>
      <c r="E237" s="142">
        <v>16.23</v>
      </c>
      <c r="F237" s="120" t="s">
        <v>1276</v>
      </c>
      <c r="G237" s="174"/>
      <c r="H237" s="186">
        <f t="shared" si="8"/>
        <v>0</v>
      </c>
      <c r="I237" s="186">
        <f t="shared" si="9"/>
        <v>0</v>
      </c>
      <c r="J237" s="112"/>
    </row>
    <row r="238" spans="1:10" ht="47.25" outlineLevel="1" x14ac:dyDescent="0.25">
      <c r="A238" s="35">
        <v>10</v>
      </c>
      <c r="B238" s="36" t="s">
        <v>395</v>
      </c>
      <c r="C238" s="89" t="s">
        <v>383</v>
      </c>
      <c r="D238" s="142" t="s">
        <v>396</v>
      </c>
      <c r="E238" s="123"/>
      <c r="F238" s="120" t="s">
        <v>1276</v>
      </c>
      <c r="G238" s="174"/>
      <c r="H238" s="186">
        <f t="shared" si="8"/>
        <v>0</v>
      </c>
      <c r="I238" s="186">
        <f t="shared" si="9"/>
        <v>0</v>
      </c>
      <c r="J238" s="112"/>
    </row>
    <row r="239" spans="1:10" ht="31.5" outlineLevel="1" x14ac:dyDescent="0.25">
      <c r="A239" s="35">
        <v>11</v>
      </c>
      <c r="B239" s="36" t="s">
        <v>397</v>
      </c>
      <c r="C239" s="89" t="s">
        <v>219</v>
      </c>
      <c r="D239" s="142">
        <v>24</v>
      </c>
      <c r="E239" s="142">
        <v>24</v>
      </c>
      <c r="F239" s="120" t="s">
        <v>1276</v>
      </c>
      <c r="G239" s="174"/>
      <c r="H239" s="186">
        <f t="shared" si="8"/>
        <v>0</v>
      </c>
      <c r="I239" s="186">
        <f t="shared" si="9"/>
        <v>0</v>
      </c>
      <c r="J239" s="112"/>
    </row>
    <row r="240" spans="1:10" ht="47.25" outlineLevel="1" x14ac:dyDescent="0.25">
      <c r="A240" s="35">
        <v>12</v>
      </c>
      <c r="B240" s="36" t="s">
        <v>398</v>
      </c>
      <c r="C240" s="89" t="s">
        <v>383</v>
      </c>
      <c r="D240" s="142" t="s">
        <v>399</v>
      </c>
      <c r="E240" s="123"/>
      <c r="F240" s="120" t="s">
        <v>1276</v>
      </c>
      <c r="G240" s="174"/>
      <c r="H240" s="186">
        <f t="shared" si="8"/>
        <v>0</v>
      </c>
      <c r="I240" s="186">
        <f t="shared" si="9"/>
        <v>0</v>
      </c>
      <c r="J240" s="112"/>
    </row>
    <row r="241" spans="1:10" ht="31.5" outlineLevel="1" x14ac:dyDescent="0.25">
      <c r="A241" s="35">
        <v>13</v>
      </c>
      <c r="B241" s="36" t="s">
        <v>400</v>
      </c>
      <c r="C241" s="89" t="s">
        <v>219</v>
      </c>
      <c r="D241" s="142">
        <v>24</v>
      </c>
      <c r="E241" s="142">
        <v>24</v>
      </c>
      <c r="F241" s="120" t="s">
        <v>1276</v>
      </c>
      <c r="G241" s="174"/>
      <c r="H241" s="186">
        <f t="shared" si="8"/>
        <v>0</v>
      </c>
      <c r="I241" s="186">
        <f t="shared" si="9"/>
        <v>0</v>
      </c>
      <c r="J241" s="112"/>
    </row>
    <row r="242" spans="1:10" ht="31.5" outlineLevel="1" x14ac:dyDescent="0.25">
      <c r="A242" s="35">
        <v>14</v>
      </c>
      <c r="B242" s="36" t="s">
        <v>401</v>
      </c>
      <c r="C242" s="89" t="s">
        <v>383</v>
      </c>
      <c r="D242" s="142" t="s">
        <v>402</v>
      </c>
      <c r="E242" s="123"/>
      <c r="F242" s="120" t="s">
        <v>1276</v>
      </c>
      <c r="G242" s="174"/>
      <c r="H242" s="186">
        <f t="shared" si="8"/>
        <v>0</v>
      </c>
      <c r="I242" s="186">
        <f t="shared" si="9"/>
        <v>0</v>
      </c>
      <c r="J242" s="112"/>
    </row>
    <row r="243" spans="1:10" ht="31.5" outlineLevel="1" x14ac:dyDescent="0.25">
      <c r="A243" s="35">
        <v>15</v>
      </c>
      <c r="B243" s="36" t="s">
        <v>403</v>
      </c>
      <c r="C243" s="89" t="s">
        <v>383</v>
      </c>
      <c r="D243" s="142" t="s">
        <v>404</v>
      </c>
      <c r="E243" s="123"/>
      <c r="F243" s="120" t="s">
        <v>1276</v>
      </c>
      <c r="G243" s="174"/>
      <c r="H243" s="186">
        <f t="shared" si="8"/>
        <v>0</v>
      </c>
      <c r="I243" s="186">
        <f t="shared" si="9"/>
        <v>0</v>
      </c>
      <c r="J243" s="112"/>
    </row>
    <row r="244" spans="1:10" ht="15.75" outlineLevel="1" x14ac:dyDescent="0.25">
      <c r="A244" s="46"/>
      <c r="B244" s="56" t="s">
        <v>407</v>
      </c>
      <c r="C244" s="31"/>
      <c r="D244" s="144"/>
      <c r="E244" s="193"/>
      <c r="F244" s="189"/>
      <c r="G244" s="187"/>
      <c r="H244" s="188"/>
      <c r="I244" s="188"/>
      <c r="J244" s="112"/>
    </row>
    <row r="245" spans="1:10" ht="78.75" outlineLevel="1" x14ac:dyDescent="0.25">
      <c r="A245" s="35" t="s">
        <v>408</v>
      </c>
      <c r="B245" s="36" t="s">
        <v>409</v>
      </c>
      <c r="C245" s="89" t="s">
        <v>410</v>
      </c>
      <c r="D245" s="142" t="s">
        <v>411</v>
      </c>
      <c r="E245" s="123"/>
      <c r="F245" s="120" t="s">
        <v>1276</v>
      </c>
      <c r="G245" s="174"/>
      <c r="H245" s="186">
        <f t="shared" si="8"/>
        <v>0</v>
      </c>
      <c r="I245" s="186">
        <f t="shared" si="9"/>
        <v>0</v>
      </c>
      <c r="J245" s="112"/>
    </row>
    <row r="246" spans="1:10" ht="31.5" outlineLevel="1" x14ac:dyDescent="0.25">
      <c r="A246" s="35" t="s">
        <v>412</v>
      </c>
      <c r="B246" s="36" t="s">
        <v>413</v>
      </c>
      <c r="C246" s="89" t="s">
        <v>13</v>
      </c>
      <c r="D246" s="142">
        <v>120</v>
      </c>
      <c r="E246" s="142">
        <v>120</v>
      </c>
      <c r="F246" s="120" t="s">
        <v>1276</v>
      </c>
      <c r="G246" s="174"/>
      <c r="H246" s="186">
        <f t="shared" si="8"/>
        <v>0</v>
      </c>
      <c r="I246" s="186">
        <f t="shared" si="9"/>
        <v>0</v>
      </c>
      <c r="J246" s="112"/>
    </row>
    <row r="247" spans="1:10" ht="31.5" outlineLevel="1" x14ac:dyDescent="0.25">
      <c r="A247" s="35" t="s">
        <v>414</v>
      </c>
      <c r="B247" s="36" t="s">
        <v>415</v>
      </c>
      <c r="C247" s="89" t="s">
        <v>410</v>
      </c>
      <c r="D247" s="142" t="s">
        <v>416</v>
      </c>
      <c r="E247" s="123"/>
      <c r="F247" s="120" t="s">
        <v>1276</v>
      </c>
      <c r="G247" s="174"/>
      <c r="H247" s="186">
        <f t="shared" si="8"/>
        <v>0</v>
      </c>
      <c r="I247" s="186">
        <f t="shared" si="9"/>
        <v>0</v>
      </c>
      <c r="J247" s="112"/>
    </row>
    <row r="248" spans="1:10" ht="31.5" outlineLevel="1" x14ac:dyDescent="0.25">
      <c r="A248" s="35" t="s">
        <v>417</v>
      </c>
      <c r="B248" s="36" t="s">
        <v>418</v>
      </c>
      <c r="C248" s="89" t="s">
        <v>15</v>
      </c>
      <c r="D248" s="142" t="s">
        <v>419</v>
      </c>
      <c r="E248" s="123"/>
      <c r="F248" s="120" t="s">
        <v>1276</v>
      </c>
      <c r="G248" s="174"/>
      <c r="H248" s="186">
        <f t="shared" si="8"/>
        <v>0</v>
      </c>
      <c r="I248" s="186">
        <f t="shared" si="9"/>
        <v>0</v>
      </c>
      <c r="J248" s="112"/>
    </row>
    <row r="249" spans="1:10" ht="45.75" customHeight="1" outlineLevel="1" x14ac:dyDescent="0.25">
      <c r="A249" s="35" t="s">
        <v>420</v>
      </c>
      <c r="B249" s="36" t="s">
        <v>421</v>
      </c>
      <c r="C249" s="89" t="s">
        <v>422</v>
      </c>
      <c r="D249" s="142" t="s">
        <v>423</v>
      </c>
      <c r="E249" s="123"/>
      <c r="F249" s="120" t="s">
        <v>1276</v>
      </c>
      <c r="G249" s="174"/>
      <c r="H249" s="186">
        <f t="shared" si="8"/>
        <v>0</v>
      </c>
      <c r="I249" s="186">
        <f t="shared" si="9"/>
        <v>0</v>
      </c>
      <c r="J249" s="112"/>
    </row>
    <row r="250" spans="1:10" ht="51.75" customHeight="1" outlineLevel="1" x14ac:dyDescent="0.25">
      <c r="A250" s="35" t="s">
        <v>424</v>
      </c>
      <c r="B250" s="36" t="s">
        <v>425</v>
      </c>
      <c r="C250" s="89" t="s">
        <v>294</v>
      </c>
      <c r="D250" s="142" t="s">
        <v>426</v>
      </c>
      <c r="E250" s="123"/>
      <c r="F250" s="120" t="s">
        <v>1276</v>
      </c>
      <c r="G250" s="174"/>
      <c r="H250" s="186">
        <f t="shared" si="8"/>
        <v>0</v>
      </c>
      <c r="I250" s="186">
        <f t="shared" si="9"/>
        <v>0</v>
      </c>
      <c r="J250" s="112"/>
    </row>
    <row r="251" spans="1:10" ht="45.75" customHeight="1" outlineLevel="1" x14ac:dyDescent="0.25">
      <c r="A251" s="35" t="s">
        <v>427</v>
      </c>
      <c r="B251" s="36" t="s">
        <v>428</v>
      </c>
      <c r="C251" s="89" t="s">
        <v>294</v>
      </c>
      <c r="D251" s="142" t="s">
        <v>429</v>
      </c>
      <c r="E251" s="123"/>
      <c r="F251" s="120" t="s">
        <v>1276</v>
      </c>
      <c r="G251" s="174"/>
      <c r="H251" s="186">
        <f t="shared" si="8"/>
        <v>0</v>
      </c>
      <c r="I251" s="186">
        <f t="shared" si="9"/>
        <v>0</v>
      </c>
      <c r="J251" s="112"/>
    </row>
    <row r="252" spans="1:10" ht="54.75" customHeight="1" outlineLevel="1" x14ac:dyDescent="0.25">
      <c r="A252" s="35" t="s">
        <v>430</v>
      </c>
      <c r="B252" s="36" t="s">
        <v>431</v>
      </c>
      <c r="C252" s="89" t="s">
        <v>410</v>
      </c>
      <c r="D252" s="142" t="s">
        <v>432</v>
      </c>
      <c r="E252" s="123"/>
      <c r="F252" s="120" t="s">
        <v>1276</v>
      </c>
      <c r="G252" s="174"/>
      <c r="H252" s="186">
        <f t="shared" si="8"/>
        <v>0</v>
      </c>
      <c r="I252" s="186">
        <f t="shared" si="9"/>
        <v>0</v>
      </c>
      <c r="J252" s="112"/>
    </row>
    <row r="253" spans="1:10" ht="68.25" customHeight="1" outlineLevel="1" x14ac:dyDescent="0.25">
      <c r="A253" s="35" t="s">
        <v>433</v>
      </c>
      <c r="B253" s="36" t="s">
        <v>434</v>
      </c>
      <c r="C253" s="89" t="s">
        <v>410</v>
      </c>
      <c r="D253" s="142" t="s">
        <v>435</v>
      </c>
      <c r="E253" s="123"/>
      <c r="F253" s="120" t="s">
        <v>1276</v>
      </c>
      <c r="G253" s="174"/>
      <c r="H253" s="186">
        <f t="shared" si="8"/>
        <v>0</v>
      </c>
      <c r="I253" s="186">
        <f t="shared" si="9"/>
        <v>0</v>
      </c>
      <c r="J253" s="112"/>
    </row>
    <row r="254" spans="1:10" ht="55.5" customHeight="1" outlineLevel="1" x14ac:dyDescent="0.25">
      <c r="A254" s="35" t="s">
        <v>436</v>
      </c>
      <c r="B254" s="36" t="s">
        <v>437</v>
      </c>
      <c r="C254" s="89" t="s">
        <v>268</v>
      </c>
      <c r="D254" s="142" t="s">
        <v>438</v>
      </c>
      <c r="E254" s="123"/>
      <c r="F254" s="120" t="s">
        <v>1276</v>
      </c>
      <c r="G254" s="174"/>
      <c r="H254" s="186">
        <f t="shared" si="8"/>
        <v>0</v>
      </c>
      <c r="I254" s="186">
        <f t="shared" si="9"/>
        <v>0</v>
      </c>
      <c r="J254" s="112"/>
    </row>
    <row r="255" spans="1:10" ht="50.25" customHeight="1" outlineLevel="1" x14ac:dyDescent="0.25">
      <c r="A255" s="35" t="s">
        <v>439</v>
      </c>
      <c r="B255" s="36" t="s">
        <v>440</v>
      </c>
      <c r="C255" s="89" t="s">
        <v>13</v>
      </c>
      <c r="D255" s="142">
        <v>60.8</v>
      </c>
      <c r="E255" s="142">
        <v>60.8</v>
      </c>
      <c r="F255" s="120" t="s">
        <v>1276</v>
      </c>
      <c r="G255" s="174"/>
      <c r="H255" s="186">
        <f t="shared" si="8"/>
        <v>0</v>
      </c>
      <c r="I255" s="186">
        <f t="shared" si="9"/>
        <v>0</v>
      </c>
      <c r="J255" s="112"/>
    </row>
    <row r="256" spans="1:10" ht="54.75" customHeight="1" outlineLevel="1" x14ac:dyDescent="0.25">
      <c r="A256" s="35" t="s">
        <v>441</v>
      </c>
      <c r="B256" s="36" t="s">
        <v>442</v>
      </c>
      <c r="C256" s="89" t="s">
        <v>127</v>
      </c>
      <c r="D256" s="142" t="s">
        <v>443</v>
      </c>
      <c r="E256" s="127"/>
      <c r="F256" s="120" t="s">
        <v>1276</v>
      </c>
      <c r="G256" s="174"/>
      <c r="H256" s="186">
        <f t="shared" si="8"/>
        <v>0</v>
      </c>
      <c r="I256" s="186">
        <f t="shared" si="9"/>
        <v>0</v>
      </c>
      <c r="J256" s="112"/>
    </row>
    <row r="257" spans="1:10" ht="31.5" outlineLevel="1" x14ac:dyDescent="0.25">
      <c r="A257" s="46"/>
      <c r="B257" s="56" t="s">
        <v>444</v>
      </c>
      <c r="C257" s="31"/>
      <c r="D257" s="144"/>
      <c r="E257" s="193"/>
      <c r="F257" s="189"/>
      <c r="G257" s="187"/>
      <c r="H257" s="188"/>
      <c r="I257" s="188"/>
      <c r="J257" s="112"/>
    </row>
    <row r="258" spans="1:10" ht="15.75" customHeight="1" outlineLevel="1" x14ac:dyDescent="0.25">
      <c r="A258" s="35">
        <v>1</v>
      </c>
      <c r="B258" s="36" t="s">
        <v>445</v>
      </c>
      <c r="C258" s="49" t="s">
        <v>405</v>
      </c>
      <c r="D258" s="142" t="s">
        <v>446</v>
      </c>
      <c r="E258" s="123"/>
      <c r="F258" s="120" t="s">
        <v>1276</v>
      </c>
      <c r="G258" s="174"/>
      <c r="H258" s="186">
        <f t="shared" si="8"/>
        <v>0</v>
      </c>
      <c r="I258" s="186">
        <f t="shared" si="9"/>
        <v>0</v>
      </c>
      <c r="J258" s="112"/>
    </row>
    <row r="259" spans="1:10" ht="47.25" outlineLevel="1" x14ac:dyDescent="0.25">
      <c r="A259" s="35">
        <v>2</v>
      </c>
      <c r="B259" s="36" t="s">
        <v>447</v>
      </c>
      <c r="C259" s="49" t="s">
        <v>383</v>
      </c>
      <c r="D259" s="142" t="s">
        <v>446</v>
      </c>
      <c r="E259" s="123"/>
      <c r="F259" s="120" t="s">
        <v>1276</v>
      </c>
      <c r="G259" s="174"/>
      <c r="H259" s="186">
        <f t="shared" si="8"/>
        <v>0</v>
      </c>
      <c r="I259" s="186">
        <f t="shared" si="9"/>
        <v>0</v>
      </c>
      <c r="J259" s="112"/>
    </row>
    <row r="260" spans="1:10" ht="31.5" customHeight="1" x14ac:dyDescent="0.25">
      <c r="A260" s="114" t="s">
        <v>448</v>
      </c>
      <c r="B260" s="115"/>
      <c r="C260" s="115"/>
      <c r="D260" s="149"/>
      <c r="E260" s="115"/>
      <c r="F260" s="116"/>
      <c r="G260" s="168"/>
      <c r="H260" s="168"/>
      <c r="I260" s="168">
        <f>SUM(I263:I371)</f>
        <v>0</v>
      </c>
      <c r="J260" s="112"/>
    </row>
    <row r="261" spans="1:10" s="61" customFormat="1" ht="15.75" customHeight="1" outlineLevel="1" x14ac:dyDescent="0.25">
      <c r="A261" s="62"/>
      <c r="B261" s="62" t="s">
        <v>532</v>
      </c>
      <c r="C261" s="62"/>
      <c r="D261" s="150"/>
      <c r="E261" s="62"/>
      <c r="F261" s="189"/>
      <c r="G261" s="169"/>
      <c r="H261" s="188"/>
      <c r="I261" s="188"/>
      <c r="J261" s="113"/>
    </row>
    <row r="262" spans="1:10" ht="15.75" customHeight="1" outlineLevel="1" x14ac:dyDescent="0.25">
      <c r="A262" s="7"/>
      <c r="B262" s="7" t="s">
        <v>449</v>
      </c>
      <c r="C262" s="7"/>
      <c r="D262" s="151"/>
      <c r="E262" s="7"/>
      <c r="F262" s="189"/>
      <c r="G262" s="187"/>
      <c r="H262" s="188"/>
      <c r="I262" s="188"/>
      <c r="J262" s="112"/>
    </row>
    <row r="263" spans="1:10" ht="31.5" outlineLevel="1" x14ac:dyDescent="0.25">
      <c r="A263" s="36" t="s">
        <v>470</v>
      </c>
      <c r="B263" s="21" t="s">
        <v>450</v>
      </c>
      <c r="C263" s="89" t="s">
        <v>451</v>
      </c>
      <c r="D263" s="142">
        <v>2</v>
      </c>
      <c r="E263" s="142">
        <v>2</v>
      </c>
      <c r="F263" s="120" t="s">
        <v>1276</v>
      </c>
      <c r="G263" s="174"/>
      <c r="H263" s="186">
        <f t="shared" ref="H263:H324" si="10">G263*E263</f>
        <v>0</v>
      </c>
      <c r="I263" s="186">
        <f t="shared" ref="I263:I324" si="11">H263</f>
        <v>0</v>
      </c>
      <c r="J263" s="112"/>
    </row>
    <row r="264" spans="1:10" ht="47.25" outlineLevel="1" x14ac:dyDescent="0.25">
      <c r="A264" s="89" t="s">
        <v>471</v>
      </c>
      <c r="B264" s="21" t="s">
        <v>506</v>
      </c>
      <c r="C264" s="89" t="s">
        <v>13</v>
      </c>
      <c r="D264" s="142">
        <v>1.7</v>
      </c>
      <c r="E264" s="142">
        <v>1.7</v>
      </c>
      <c r="F264" s="120" t="s">
        <v>1276</v>
      </c>
      <c r="G264" s="174"/>
      <c r="H264" s="186">
        <f t="shared" si="10"/>
        <v>0</v>
      </c>
      <c r="I264" s="186">
        <f t="shared" si="11"/>
        <v>0</v>
      </c>
      <c r="J264" s="112"/>
    </row>
    <row r="265" spans="1:10" ht="31.5" outlineLevel="1" x14ac:dyDescent="0.25">
      <c r="A265" s="89" t="s">
        <v>472</v>
      </c>
      <c r="B265" s="21" t="s">
        <v>507</v>
      </c>
      <c r="C265" s="89" t="s">
        <v>13</v>
      </c>
      <c r="D265" s="142">
        <v>1.33</v>
      </c>
      <c r="E265" s="142">
        <v>1.33</v>
      </c>
      <c r="F265" s="120" t="s">
        <v>1276</v>
      </c>
      <c r="G265" s="174"/>
      <c r="H265" s="186">
        <f t="shared" si="10"/>
        <v>0</v>
      </c>
      <c r="I265" s="186">
        <f t="shared" si="11"/>
        <v>0</v>
      </c>
      <c r="J265" s="112"/>
    </row>
    <row r="266" spans="1:10" ht="15.75" outlineLevel="1" x14ac:dyDescent="0.25">
      <c r="A266" s="19"/>
      <c r="B266" s="7" t="s">
        <v>452</v>
      </c>
      <c r="C266" s="7"/>
      <c r="D266" s="151"/>
      <c r="E266" s="151"/>
      <c r="F266" s="120"/>
      <c r="G266" s="174"/>
      <c r="H266" s="186"/>
      <c r="I266" s="186"/>
      <c r="J266" s="112"/>
    </row>
    <row r="267" spans="1:10" ht="31.5" outlineLevel="1" x14ac:dyDescent="0.25">
      <c r="A267" s="89" t="s">
        <v>473</v>
      </c>
      <c r="B267" s="21" t="s">
        <v>453</v>
      </c>
      <c r="C267" s="89" t="s">
        <v>11</v>
      </c>
      <c r="D267" s="142">
        <v>1</v>
      </c>
      <c r="E267" s="142">
        <v>1</v>
      </c>
      <c r="F267" s="120" t="s">
        <v>1276</v>
      </c>
      <c r="G267" s="174"/>
      <c r="H267" s="186">
        <f t="shared" si="10"/>
        <v>0</v>
      </c>
      <c r="I267" s="186">
        <f t="shared" si="11"/>
        <v>0</v>
      </c>
      <c r="J267" s="112"/>
    </row>
    <row r="268" spans="1:10" ht="31.5" outlineLevel="1" x14ac:dyDescent="0.25">
      <c r="A268" s="57" t="s">
        <v>474</v>
      </c>
      <c r="B268" s="21" t="s">
        <v>454</v>
      </c>
      <c r="C268" s="89" t="s">
        <v>243</v>
      </c>
      <c r="D268" s="142" t="s">
        <v>455</v>
      </c>
      <c r="E268" s="123"/>
      <c r="F268" s="120" t="s">
        <v>1276</v>
      </c>
      <c r="G268" s="174"/>
      <c r="H268" s="186"/>
      <c r="I268" s="186">
        <f>SUM(E268*G268+E269*G269+E270*G270+E271*G271)</f>
        <v>0</v>
      </c>
      <c r="J268" s="120" t="s">
        <v>1287</v>
      </c>
    </row>
    <row r="269" spans="1:10" ht="31.5" outlineLevel="1" x14ac:dyDescent="0.25">
      <c r="A269" s="57"/>
      <c r="B269" s="21" t="s">
        <v>456</v>
      </c>
      <c r="C269" s="89" t="s">
        <v>457</v>
      </c>
      <c r="D269" s="142">
        <v>14.6</v>
      </c>
      <c r="E269" s="142">
        <v>14.6</v>
      </c>
      <c r="F269" s="120" t="s">
        <v>1276</v>
      </c>
      <c r="G269" s="174"/>
      <c r="H269" s="186"/>
      <c r="I269" s="186"/>
      <c r="J269" s="112"/>
    </row>
    <row r="270" spans="1:10" ht="31.5" outlineLevel="1" x14ac:dyDescent="0.25">
      <c r="A270" s="57"/>
      <c r="B270" s="21" t="s">
        <v>458</v>
      </c>
      <c r="C270" s="89" t="s">
        <v>457</v>
      </c>
      <c r="D270" s="142">
        <v>36.4</v>
      </c>
      <c r="E270" s="142">
        <v>36.4</v>
      </c>
      <c r="F270" s="120" t="s">
        <v>1276</v>
      </c>
      <c r="G270" s="174"/>
      <c r="H270" s="186"/>
      <c r="I270" s="186"/>
      <c r="J270" s="112"/>
    </row>
    <row r="271" spans="1:10" ht="31.5" outlineLevel="1" x14ac:dyDescent="0.25">
      <c r="A271" s="57"/>
      <c r="B271" s="21" t="s">
        <v>459</v>
      </c>
      <c r="C271" s="89" t="s">
        <v>457</v>
      </c>
      <c r="D271" s="142">
        <v>227</v>
      </c>
      <c r="E271" s="142">
        <v>227</v>
      </c>
      <c r="F271" s="120" t="s">
        <v>1276</v>
      </c>
      <c r="G271" s="174"/>
      <c r="H271" s="186"/>
      <c r="I271" s="186"/>
      <c r="J271" s="112"/>
    </row>
    <row r="272" spans="1:10" ht="31.5" outlineLevel="1" x14ac:dyDescent="0.25">
      <c r="A272" s="57" t="s">
        <v>475</v>
      </c>
      <c r="B272" s="21" t="s">
        <v>460</v>
      </c>
      <c r="C272" s="89" t="s">
        <v>243</v>
      </c>
      <c r="D272" s="142" t="s">
        <v>461</v>
      </c>
      <c r="E272" s="123"/>
      <c r="F272" s="120" t="s">
        <v>1276</v>
      </c>
      <c r="G272" s="174"/>
      <c r="H272" s="186"/>
      <c r="I272" s="186">
        <f>SUM(E272*G272+E273*G273+E274*G274+E275*G275+E276*G276)</f>
        <v>0</v>
      </c>
      <c r="J272" s="120" t="s">
        <v>1287</v>
      </c>
    </row>
    <row r="273" spans="1:10" ht="31.5" outlineLevel="1" x14ac:dyDescent="0.25">
      <c r="A273" s="57"/>
      <c r="B273" s="21" t="s">
        <v>462</v>
      </c>
      <c r="C273" s="89" t="s">
        <v>457</v>
      </c>
      <c r="D273" s="142">
        <v>74.36</v>
      </c>
      <c r="E273" s="142">
        <v>74.36</v>
      </c>
      <c r="F273" s="120" t="s">
        <v>1276</v>
      </c>
      <c r="G273" s="174"/>
      <c r="H273" s="186"/>
      <c r="I273" s="186"/>
      <c r="J273" s="112"/>
    </row>
    <row r="274" spans="1:10" ht="31.5" outlineLevel="1" x14ac:dyDescent="0.25">
      <c r="A274" s="57"/>
      <c r="B274" s="21" t="s">
        <v>463</v>
      </c>
      <c r="C274" s="89" t="s">
        <v>457</v>
      </c>
      <c r="D274" s="142">
        <v>88.88</v>
      </c>
      <c r="E274" s="142">
        <v>88.88</v>
      </c>
      <c r="F274" s="120" t="s">
        <v>1276</v>
      </c>
      <c r="G274" s="174"/>
      <c r="H274" s="186"/>
      <c r="I274" s="186"/>
      <c r="J274" s="112"/>
    </row>
    <row r="275" spans="1:10" ht="31.5" outlineLevel="1" x14ac:dyDescent="0.25">
      <c r="A275" s="57"/>
      <c r="B275" s="21" t="s">
        <v>459</v>
      </c>
      <c r="C275" s="89" t="s">
        <v>457</v>
      </c>
      <c r="D275" s="142">
        <v>482.18</v>
      </c>
      <c r="E275" s="142">
        <v>482.18</v>
      </c>
      <c r="F275" s="120" t="s">
        <v>1276</v>
      </c>
      <c r="G275" s="174"/>
      <c r="H275" s="186"/>
      <c r="I275" s="186"/>
      <c r="J275" s="112"/>
    </row>
    <row r="276" spans="1:10" ht="31.5" outlineLevel="1" x14ac:dyDescent="0.25">
      <c r="A276" s="57"/>
      <c r="B276" s="21" t="s">
        <v>464</v>
      </c>
      <c r="C276" s="89" t="s">
        <v>457</v>
      </c>
      <c r="D276" s="142">
        <v>121.66</v>
      </c>
      <c r="E276" s="142">
        <v>121.66</v>
      </c>
      <c r="F276" s="120" t="s">
        <v>1276</v>
      </c>
      <c r="G276" s="174"/>
      <c r="H276" s="186"/>
      <c r="I276" s="186"/>
      <c r="J276" s="112"/>
    </row>
    <row r="277" spans="1:10" ht="31.5" outlineLevel="1" x14ac:dyDescent="0.25">
      <c r="A277" s="89" t="s">
        <v>476</v>
      </c>
      <c r="B277" s="21" t="s">
        <v>465</v>
      </c>
      <c r="C277" s="89" t="s">
        <v>243</v>
      </c>
      <c r="D277" s="142" t="s">
        <v>466</v>
      </c>
      <c r="E277" s="123"/>
      <c r="F277" s="120" t="s">
        <v>1276</v>
      </c>
      <c r="G277" s="174"/>
      <c r="H277" s="186"/>
      <c r="I277" s="186">
        <f>SUM(E277*G277+E278*G278+E279*G279+E280*G280)</f>
        <v>0</v>
      </c>
      <c r="J277" s="120" t="s">
        <v>1287</v>
      </c>
    </row>
    <row r="278" spans="1:10" ht="31.5" outlineLevel="1" x14ac:dyDescent="0.25">
      <c r="A278" s="57"/>
      <c r="B278" s="21" t="s">
        <v>467</v>
      </c>
      <c r="C278" s="89" t="s">
        <v>457</v>
      </c>
      <c r="D278" s="142">
        <v>9.1999999999999993</v>
      </c>
      <c r="E278" s="142">
        <v>9.1999999999999993</v>
      </c>
      <c r="F278" s="120" t="s">
        <v>1276</v>
      </c>
      <c r="G278" s="174"/>
      <c r="H278" s="186"/>
      <c r="I278" s="186"/>
      <c r="J278" s="112"/>
    </row>
    <row r="279" spans="1:10" ht="31.5" outlineLevel="1" x14ac:dyDescent="0.25">
      <c r="A279" s="57"/>
      <c r="B279" s="21" t="s">
        <v>468</v>
      </c>
      <c r="C279" s="89" t="s">
        <v>457</v>
      </c>
      <c r="D279" s="142">
        <v>193.7</v>
      </c>
      <c r="E279" s="142">
        <v>193.7</v>
      </c>
      <c r="F279" s="120" t="s">
        <v>1276</v>
      </c>
      <c r="G279" s="174"/>
      <c r="H279" s="186"/>
      <c r="I279" s="186"/>
      <c r="J279" s="112"/>
    </row>
    <row r="280" spans="1:10" ht="31.5" outlineLevel="1" x14ac:dyDescent="0.25">
      <c r="A280" s="58"/>
      <c r="B280" s="41" t="s">
        <v>469</v>
      </c>
      <c r="C280" s="33" t="s">
        <v>457</v>
      </c>
      <c r="D280" s="135">
        <v>55.7</v>
      </c>
      <c r="E280" s="135">
        <v>55.7</v>
      </c>
      <c r="F280" s="120" t="s">
        <v>1276</v>
      </c>
      <c r="G280" s="174"/>
      <c r="H280" s="186"/>
      <c r="I280" s="186"/>
      <c r="J280" s="112"/>
    </row>
    <row r="281" spans="1:10" ht="15.75" outlineLevel="1" x14ac:dyDescent="0.25">
      <c r="A281" s="57"/>
      <c r="B281" s="7" t="s">
        <v>477</v>
      </c>
      <c r="C281" s="89"/>
      <c r="D281" s="142"/>
      <c r="E281" s="142"/>
      <c r="F281" s="189"/>
      <c r="G281" s="187"/>
      <c r="H281" s="188"/>
      <c r="I281" s="188"/>
      <c r="J281" s="112"/>
    </row>
    <row r="282" spans="1:10" ht="31.5" outlineLevel="1" x14ac:dyDescent="0.25">
      <c r="A282" s="89">
        <v>5</v>
      </c>
      <c r="B282" s="21" t="s">
        <v>478</v>
      </c>
      <c r="C282" s="89" t="s">
        <v>479</v>
      </c>
      <c r="D282" s="142">
        <v>4.5</v>
      </c>
      <c r="E282" s="142">
        <v>4.5</v>
      </c>
      <c r="F282" s="120" t="s">
        <v>1276</v>
      </c>
      <c r="G282" s="174"/>
      <c r="H282" s="186">
        <f t="shared" si="10"/>
        <v>0</v>
      </c>
      <c r="I282" s="186">
        <f t="shared" si="11"/>
        <v>0</v>
      </c>
      <c r="J282" s="112"/>
    </row>
    <row r="283" spans="1:10" ht="31.5" outlineLevel="1" x14ac:dyDescent="0.25">
      <c r="A283" s="89">
        <v>6</v>
      </c>
      <c r="B283" s="21" t="s">
        <v>480</v>
      </c>
      <c r="C283" s="89" t="s">
        <v>481</v>
      </c>
      <c r="D283" s="142" t="s">
        <v>482</v>
      </c>
      <c r="E283" s="123"/>
      <c r="F283" s="120" t="s">
        <v>1276</v>
      </c>
      <c r="G283" s="174"/>
      <c r="H283" s="186">
        <f t="shared" si="10"/>
        <v>0</v>
      </c>
      <c r="I283" s="186">
        <f t="shared" si="11"/>
        <v>0</v>
      </c>
      <c r="J283" s="112"/>
    </row>
    <row r="284" spans="1:10" ht="31.5" outlineLevel="1" x14ac:dyDescent="0.25">
      <c r="A284" s="89">
        <v>7</v>
      </c>
      <c r="B284" s="21" t="s">
        <v>483</v>
      </c>
      <c r="C284" s="89" t="s">
        <v>481</v>
      </c>
      <c r="D284" s="142" t="s">
        <v>484</v>
      </c>
      <c r="E284" s="123"/>
      <c r="F284" s="120" t="s">
        <v>1276</v>
      </c>
      <c r="G284" s="174"/>
      <c r="H284" s="186">
        <f t="shared" si="10"/>
        <v>0</v>
      </c>
      <c r="I284" s="186">
        <f t="shared" si="11"/>
        <v>0</v>
      </c>
      <c r="J284" s="112"/>
    </row>
    <row r="285" spans="1:10" ht="31.5" outlineLevel="1" x14ac:dyDescent="0.25">
      <c r="A285" s="89">
        <v>8</v>
      </c>
      <c r="B285" s="21" t="s">
        <v>485</v>
      </c>
      <c r="C285" s="89" t="s">
        <v>481</v>
      </c>
      <c r="D285" s="142" t="s">
        <v>486</v>
      </c>
      <c r="E285" s="123"/>
      <c r="F285" s="120" t="s">
        <v>1276</v>
      </c>
      <c r="G285" s="174"/>
      <c r="H285" s="186">
        <f t="shared" si="10"/>
        <v>0</v>
      </c>
      <c r="I285" s="186">
        <f t="shared" si="11"/>
        <v>0</v>
      </c>
      <c r="J285" s="112"/>
    </row>
    <row r="286" spans="1:10" ht="31.5" outlineLevel="1" x14ac:dyDescent="0.25">
      <c r="A286" s="89">
        <v>9</v>
      </c>
      <c r="B286" s="21" t="s">
        <v>487</v>
      </c>
      <c r="C286" s="89" t="s">
        <v>488</v>
      </c>
      <c r="D286" s="142" t="s">
        <v>489</v>
      </c>
      <c r="E286" s="123"/>
      <c r="F286" s="120" t="s">
        <v>1276</v>
      </c>
      <c r="G286" s="174"/>
      <c r="H286" s="186">
        <f t="shared" si="10"/>
        <v>0</v>
      </c>
      <c r="I286" s="186">
        <f t="shared" si="11"/>
        <v>0</v>
      </c>
      <c r="J286" s="112"/>
    </row>
    <row r="287" spans="1:10" ht="31.5" outlineLevel="1" x14ac:dyDescent="0.25">
      <c r="A287" s="89">
        <v>10</v>
      </c>
      <c r="B287" s="21" t="s">
        <v>490</v>
      </c>
      <c r="C287" s="89" t="s">
        <v>488</v>
      </c>
      <c r="D287" s="142" t="s">
        <v>491</v>
      </c>
      <c r="E287" s="123"/>
      <c r="F287" s="120" t="s">
        <v>1276</v>
      </c>
      <c r="G287" s="174"/>
      <c r="H287" s="186">
        <f t="shared" si="10"/>
        <v>0</v>
      </c>
      <c r="I287" s="186">
        <f t="shared" si="11"/>
        <v>0</v>
      </c>
      <c r="J287" s="112"/>
    </row>
    <row r="288" spans="1:10" ht="31.5" outlineLevel="1" x14ac:dyDescent="0.25">
      <c r="A288" s="89">
        <v>11</v>
      </c>
      <c r="B288" s="59" t="s">
        <v>492</v>
      </c>
      <c r="C288" s="89" t="s">
        <v>11</v>
      </c>
      <c r="D288" s="142">
        <v>1</v>
      </c>
      <c r="E288" s="142">
        <v>1</v>
      </c>
      <c r="F288" s="120" t="s">
        <v>1276</v>
      </c>
      <c r="G288" s="174"/>
      <c r="H288" s="186">
        <f t="shared" si="10"/>
        <v>0</v>
      </c>
      <c r="I288" s="186">
        <f t="shared" si="11"/>
        <v>0</v>
      </c>
      <c r="J288" s="112"/>
    </row>
    <row r="289" spans="1:10" ht="31.5" outlineLevel="1" x14ac:dyDescent="0.25">
      <c r="A289" s="89">
        <v>12</v>
      </c>
      <c r="B289" s="21" t="s">
        <v>493</v>
      </c>
      <c r="C289" s="89" t="s">
        <v>13</v>
      </c>
      <c r="D289" s="142">
        <v>0.01</v>
      </c>
      <c r="E289" s="142">
        <v>0.01</v>
      </c>
      <c r="F289" s="120" t="s">
        <v>1276</v>
      </c>
      <c r="G289" s="174"/>
      <c r="H289" s="186">
        <f t="shared" si="10"/>
        <v>0</v>
      </c>
      <c r="I289" s="186">
        <f t="shared" si="11"/>
        <v>0</v>
      </c>
      <c r="J289" s="112"/>
    </row>
    <row r="290" spans="1:10" ht="31.5" outlineLevel="1" x14ac:dyDescent="0.25">
      <c r="A290" s="89">
        <v>13</v>
      </c>
      <c r="B290" s="21" t="s">
        <v>504</v>
      </c>
      <c r="C290" s="89" t="s">
        <v>11</v>
      </c>
      <c r="D290" s="142">
        <v>1</v>
      </c>
      <c r="E290" s="142">
        <v>1</v>
      </c>
      <c r="F290" s="120" t="s">
        <v>1276</v>
      </c>
      <c r="G290" s="174"/>
      <c r="H290" s="186">
        <f t="shared" si="10"/>
        <v>0</v>
      </c>
      <c r="I290" s="186">
        <f t="shared" si="11"/>
        <v>0</v>
      </c>
      <c r="J290" s="112"/>
    </row>
    <row r="291" spans="1:10" ht="31.5" outlineLevel="1" x14ac:dyDescent="0.25">
      <c r="A291" s="89">
        <v>14</v>
      </c>
      <c r="B291" s="21" t="s">
        <v>494</v>
      </c>
      <c r="C291" s="89" t="s">
        <v>495</v>
      </c>
      <c r="D291" s="142">
        <v>7.5</v>
      </c>
      <c r="E291" s="142">
        <v>7.5</v>
      </c>
      <c r="F291" s="120" t="s">
        <v>1276</v>
      </c>
      <c r="G291" s="174"/>
      <c r="H291" s="186">
        <f t="shared" si="10"/>
        <v>0</v>
      </c>
      <c r="I291" s="186">
        <f t="shared" si="11"/>
        <v>0</v>
      </c>
      <c r="J291" s="112"/>
    </row>
    <row r="292" spans="1:10" ht="31.5" outlineLevel="1" x14ac:dyDescent="0.25">
      <c r="A292" s="89">
        <v>15</v>
      </c>
      <c r="B292" s="59" t="s">
        <v>496</v>
      </c>
      <c r="C292" s="35" t="s">
        <v>505</v>
      </c>
      <c r="D292" s="152">
        <v>24</v>
      </c>
      <c r="E292" s="152">
        <v>24</v>
      </c>
      <c r="F292" s="120" t="s">
        <v>1276</v>
      </c>
      <c r="G292" s="174"/>
      <c r="H292" s="186">
        <f t="shared" si="10"/>
        <v>0</v>
      </c>
      <c r="I292" s="186">
        <f t="shared" si="11"/>
        <v>0</v>
      </c>
      <c r="J292" s="112"/>
    </row>
    <row r="293" spans="1:10" ht="31.5" outlineLevel="1" x14ac:dyDescent="0.25">
      <c r="A293" s="89">
        <v>16</v>
      </c>
      <c r="B293" s="21" t="s">
        <v>497</v>
      </c>
      <c r="C293" s="89" t="s">
        <v>451</v>
      </c>
      <c r="D293" s="142">
        <v>10.199999999999999</v>
      </c>
      <c r="E293" s="142">
        <v>10.199999999999999</v>
      </c>
      <c r="F293" s="120" t="s">
        <v>1276</v>
      </c>
      <c r="G293" s="174"/>
      <c r="H293" s="186">
        <f t="shared" si="10"/>
        <v>0</v>
      </c>
      <c r="I293" s="186">
        <f t="shared" si="11"/>
        <v>0</v>
      </c>
      <c r="J293" s="112"/>
    </row>
    <row r="294" spans="1:10" ht="47.25" outlineLevel="1" x14ac:dyDescent="0.25">
      <c r="A294" s="89">
        <v>17</v>
      </c>
      <c r="B294" s="21" t="s">
        <v>498</v>
      </c>
      <c r="C294" s="89" t="s">
        <v>360</v>
      </c>
      <c r="D294" s="142" t="s">
        <v>499</v>
      </c>
      <c r="E294" s="123"/>
      <c r="F294" s="120" t="s">
        <v>1276</v>
      </c>
      <c r="G294" s="174"/>
      <c r="H294" s="186">
        <f t="shared" si="10"/>
        <v>0</v>
      </c>
      <c r="I294" s="186">
        <f t="shared" si="11"/>
        <v>0</v>
      </c>
      <c r="J294" s="112"/>
    </row>
    <row r="295" spans="1:10" ht="31.5" outlineLevel="1" x14ac:dyDescent="0.25">
      <c r="A295" s="89">
        <v>18</v>
      </c>
      <c r="B295" s="21" t="s">
        <v>500</v>
      </c>
      <c r="C295" s="89"/>
      <c r="D295" s="142"/>
      <c r="E295" s="192"/>
      <c r="F295" s="189"/>
      <c r="G295" s="187"/>
      <c r="H295" s="188"/>
      <c r="I295" s="188">
        <f>SUM(E296*G296+E297*G297)</f>
        <v>0</v>
      </c>
      <c r="J295" s="112"/>
    </row>
    <row r="296" spans="1:10" ht="31.5" outlineLevel="1" x14ac:dyDescent="0.25">
      <c r="A296" s="18"/>
      <c r="B296" s="21" t="s">
        <v>501</v>
      </c>
      <c r="C296" s="89" t="s">
        <v>219</v>
      </c>
      <c r="D296" s="142">
        <v>42.5</v>
      </c>
      <c r="E296" s="142">
        <v>42.5</v>
      </c>
      <c r="F296" s="120" t="s">
        <v>1276</v>
      </c>
      <c r="G296" s="174"/>
      <c r="H296" s="186"/>
      <c r="I296" s="186"/>
      <c r="J296" s="112"/>
    </row>
    <row r="297" spans="1:10" ht="31.5" outlineLevel="1" x14ac:dyDescent="0.25">
      <c r="A297" s="18"/>
      <c r="B297" s="21" t="s">
        <v>502</v>
      </c>
      <c r="C297" s="89" t="s">
        <v>360</v>
      </c>
      <c r="D297" s="142" t="s">
        <v>503</v>
      </c>
      <c r="E297" s="123"/>
      <c r="F297" s="120" t="s">
        <v>1276</v>
      </c>
      <c r="G297" s="174"/>
      <c r="H297" s="186"/>
      <c r="I297" s="186"/>
      <c r="J297" s="112"/>
    </row>
    <row r="298" spans="1:10" ht="47.25" customHeight="1" outlineLevel="1" x14ac:dyDescent="0.25">
      <c r="A298" s="25">
        <v>19</v>
      </c>
      <c r="B298" s="17" t="s">
        <v>508</v>
      </c>
      <c r="C298" s="21" t="s">
        <v>509</v>
      </c>
      <c r="D298" s="83">
        <v>1</v>
      </c>
      <c r="E298" s="194">
        <v>1</v>
      </c>
      <c r="F298" s="120" t="s">
        <v>1276</v>
      </c>
      <c r="G298" s="174"/>
      <c r="H298" s="186">
        <f t="shared" si="10"/>
        <v>0</v>
      </c>
      <c r="I298" s="186">
        <f t="shared" si="11"/>
        <v>0</v>
      </c>
      <c r="J298" s="112"/>
    </row>
    <row r="299" spans="1:10" ht="15.75" outlineLevel="1" x14ac:dyDescent="0.25">
      <c r="A299" s="46"/>
      <c r="B299" s="60" t="s">
        <v>510</v>
      </c>
      <c r="C299" s="31"/>
      <c r="D299" s="144"/>
      <c r="E299" s="34"/>
      <c r="F299" s="189"/>
      <c r="G299" s="187"/>
      <c r="H299" s="188"/>
      <c r="I299" s="188"/>
      <c r="J299" s="112"/>
    </row>
    <row r="300" spans="1:10" ht="15.75" outlineLevel="1" x14ac:dyDescent="0.25">
      <c r="A300" s="7"/>
      <c r="B300" s="7" t="s">
        <v>449</v>
      </c>
      <c r="C300" s="7"/>
      <c r="D300" s="151"/>
      <c r="E300" s="7"/>
      <c r="F300" s="189"/>
      <c r="G300" s="187"/>
      <c r="H300" s="188"/>
      <c r="I300" s="188"/>
      <c r="J300" s="112"/>
    </row>
    <row r="301" spans="1:10" ht="47.25" outlineLevel="1" x14ac:dyDescent="0.25">
      <c r="A301" s="89" t="s">
        <v>470</v>
      </c>
      <c r="B301" s="21" t="s">
        <v>531</v>
      </c>
      <c r="C301" s="89" t="s">
        <v>13</v>
      </c>
      <c r="D301" s="142">
        <v>5.3</v>
      </c>
      <c r="E301" s="142">
        <v>5.3</v>
      </c>
      <c r="F301" s="120" t="s">
        <v>1276</v>
      </c>
      <c r="G301" s="174"/>
      <c r="H301" s="186">
        <f t="shared" si="10"/>
        <v>0</v>
      </c>
      <c r="I301" s="186">
        <f t="shared" si="11"/>
        <v>0</v>
      </c>
      <c r="J301" s="112"/>
    </row>
    <row r="302" spans="1:10" ht="31.5" outlineLevel="1" x14ac:dyDescent="0.25">
      <c r="A302" s="89" t="s">
        <v>471</v>
      </c>
      <c r="B302" s="21" t="s">
        <v>507</v>
      </c>
      <c r="C302" s="89" t="s">
        <v>13</v>
      </c>
      <c r="D302" s="142">
        <v>1.1599999999999999</v>
      </c>
      <c r="E302" s="142">
        <v>1.1599999999999999</v>
      </c>
      <c r="F302" s="120" t="s">
        <v>1276</v>
      </c>
      <c r="G302" s="174"/>
      <c r="H302" s="186">
        <f t="shared" si="10"/>
        <v>0</v>
      </c>
      <c r="I302" s="186">
        <f t="shared" si="11"/>
        <v>0</v>
      </c>
      <c r="J302" s="112"/>
    </row>
    <row r="303" spans="1:10" ht="15.75" outlineLevel="1" x14ac:dyDescent="0.25">
      <c r="A303" s="19"/>
      <c r="B303" s="7" t="s">
        <v>511</v>
      </c>
      <c r="C303" s="7"/>
      <c r="D303" s="151"/>
      <c r="E303" s="7"/>
      <c r="F303" s="189"/>
      <c r="G303" s="187"/>
      <c r="H303" s="188"/>
      <c r="I303" s="188"/>
      <c r="J303" s="112"/>
    </row>
    <row r="304" spans="1:10" ht="31.5" outlineLevel="1" x14ac:dyDescent="0.25">
      <c r="A304" s="89" t="s">
        <v>472</v>
      </c>
      <c r="B304" s="21" t="s">
        <v>453</v>
      </c>
      <c r="C304" s="89" t="s">
        <v>11</v>
      </c>
      <c r="D304" s="142">
        <v>1</v>
      </c>
      <c r="E304" s="142">
        <v>1</v>
      </c>
      <c r="F304" s="120" t="s">
        <v>1276</v>
      </c>
      <c r="G304" s="174"/>
      <c r="H304" s="186">
        <f t="shared" si="10"/>
        <v>0</v>
      </c>
      <c r="I304" s="186">
        <f t="shared" si="11"/>
        <v>0</v>
      </c>
      <c r="J304" s="112"/>
    </row>
    <row r="305" spans="1:10" ht="31.5" outlineLevel="1" x14ac:dyDescent="0.25">
      <c r="A305" s="57" t="s">
        <v>515</v>
      </c>
      <c r="B305" s="21" t="s">
        <v>454</v>
      </c>
      <c r="C305" s="89" t="s">
        <v>243</v>
      </c>
      <c r="D305" s="142" t="s">
        <v>512</v>
      </c>
      <c r="E305" s="123"/>
      <c r="F305" s="120" t="s">
        <v>1276</v>
      </c>
      <c r="G305" s="174"/>
      <c r="H305" s="186"/>
      <c r="I305" s="186">
        <f>SUM(E305*G305+E306*G306+E307*G307+E308*G308)</f>
        <v>0</v>
      </c>
      <c r="J305" s="120" t="s">
        <v>1287</v>
      </c>
    </row>
    <row r="306" spans="1:10" ht="31.5" outlineLevel="1" x14ac:dyDescent="0.25">
      <c r="A306" s="57"/>
      <c r="B306" s="21" t="s">
        <v>456</v>
      </c>
      <c r="C306" s="89" t="s">
        <v>457</v>
      </c>
      <c r="D306" s="142">
        <v>14.75</v>
      </c>
      <c r="E306" s="142">
        <v>14.75</v>
      </c>
      <c r="F306" s="120" t="s">
        <v>1276</v>
      </c>
      <c r="G306" s="174"/>
      <c r="H306" s="186"/>
      <c r="I306" s="186"/>
      <c r="J306" s="112"/>
    </row>
    <row r="307" spans="1:10" ht="31.5" outlineLevel="1" x14ac:dyDescent="0.25">
      <c r="A307" s="57"/>
      <c r="B307" s="21" t="s">
        <v>458</v>
      </c>
      <c r="C307" s="89" t="s">
        <v>457</v>
      </c>
      <c r="D307" s="142">
        <v>33.28</v>
      </c>
      <c r="E307" s="142">
        <v>33.28</v>
      </c>
      <c r="F307" s="120" t="s">
        <v>1276</v>
      </c>
      <c r="G307" s="174"/>
      <c r="H307" s="186"/>
      <c r="I307" s="186"/>
      <c r="J307" s="112"/>
    </row>
    <row r="308" spans="1:10" ht="31.5" outlineLevel="1" x14ac:dyDescent="0.25">
      <c r="A308" s="57"/>
      <c r="B308" s="21" t="s">
        <v>459</v>
      </c>
      <c r="C308" s="89" t="s">
        <v>457</v>
      </c>
      <c r="D308" s="142">
        <v>191.35</v>
      </c>
      <c r="E308" s="142">
        <v>191.35</v>
      </c>
      <c r="F308" s="120" t="s">
        <v>1276</v>
      </c>
      <c r="G308" s="174"/>
      <c r="H308" s="186"/>
      <c r="I308" s="186"/>
      <c r="J308" s="112"/>
    </row>
    <row r="309" spans="1:10" ht="31.5" outlineLevel="1" x14ac:dyDescent="0.25">
      <c r="A309" s="57" t="s">
        <v>516</v>
      </c>
      <c r="B309" s="21" t="s">
        <v>460</v>
      </c>
      <c r="C309" s="89" t="s">
        <v>243</v>
      </c>
      <c r="D309" s="142" t="s">
        <v>513</v>
      </c>
      <c r="E309" s="123"/>
      <c r="F309" s="120" t="s">
        <v>1276</v>
      </c>
      <c r="G309" s="174"/>
      <c r="H309" s="186"/>
      <c r="I309" s="186">
        <f>SUM(E309*G309+E310*G310+E311*G311+E312*G312+E313*G313)</f>
        <v>0</v>
      </c>
      <c r="J309" s="120" t="s">
        <v>1287</v>
      </c>
    </row>
    <row r="310" spans="1:10" ht="31.5" outlineLevel="1" x14ac:dyDescent="0.25">
      <c r="A310" s="57"/>
      <c r="B310" s="21" t="s">
        <v>462</v>
      </c>
      <c r="C310" s="89" t="s">
        <v>457</v>
      </c>
      <c r="D310" s="142">
        <v>74.88</v>
      </c>
      <c r="E310" s="142">
        <v>74.88</v>
      </c>
      <c r="F310" s="120" t="s">
        <v>1276</v>
      </c>
      <c r="G310" s="174"/>
      <c r="H310" s="186"/>
      <c r="I310" s="186"/>
      <c r="J310" s="112"/>
    </row>
    <row r="311" spans="1:10" ht="31.5" outlineLevel="1" x14ac:dyDescent="0.25">
      <c r="A311" s="57"/>
      <c r="B311" s="21" t="s">
        <v>463</v>
      </c>
      <c r="C311" s="89" t="s">
        <v>457</v>
      </c>
      <c r="D311" s="142">
        <v>96.96</v>
      </c>
      <c r="E311" s="142">
        <v>96.96</v>
      </c>
      <c r="F311" s="120" t="s">
        <v>1276</v>
      </c>
      <c r="G311" s="174"/>
      <c r="H311" s="186"/>
      <c r="I311" s="186"/>
      <c r="J311" s="112"/>
    </row>
    <row r="312" spans="1:10" ht="31.5" outlineLevel="1" x14ac:dyDescent="0.25">
      <c r="A312" s="57"/>
      <c r="B312" s="21" t="s">
        <v>459</v>
      </c>
      <c r="C312" s="89" t="s">
        <v>457</v>
      </c>
      <c r="D312" s="142">
        <v>456.66</v>
      </c>
      <c r="E312" s="142">
        <v>456.66</v>
      </c>
      <c r="F312" s="120" t="s">
        <v>1276</v>
      </c>
      <c r="G312" s="174"/>
      <c r="H312" s="186"/>
      <c r="I312" s="186"/>
      <c r="J312" s="112"/>
    </row>
    <row r="313" spans="1:10" ht="31.5" outlineLevel="1" x14ac:dyDescent="0.25">
      <c r="A313" s="57"/>
      <c r="B313" s="21" t="s">
        <v>464</v>
      </c>
      <c r="C313" s="89" t="s">
        <v>457</v>
      </c>
      <c r="D313" s="142">
        <v>136.63999999999999</v>
      </c>
      <c r="E313" s="142">
        <v>136.63999999999999</v>
      </c>
      <c r="F313" s="120" t="s">
        <v>1276</v>
      </c>
      <c r="G313" s="174"/>
      <c r="H313" s="186"/>
      <c r="I313" s="186"/>
      <c r="J313" s="112"/>
    </row>
    <row r="314" spans="1:10" ht="31.5" outlineLevel="1" x14ac:dyDescent="0.25">
      <c r="A314" s="89" t="s">
        <v>517</v>
      </c>
      <c r="B314" s="21" t="s">
        <v>465</v>
      </c>
      <c r="C314" s="89" t="s">
        <v>243</v>
      </c>
      <c r="D314" s="142" t="s">
        <v>514</v>
      </c>
      <c r="E314" s="123"/>
      <c r="F314" s="120" t="s">
        <v>1276</v>
      </c>
      <c r="G314" s="174"/>
      <c r="H314" s="186"/>
      <c r="I314" s="186">
        <f>SUM(E314*G314+E315*G315+E316*G316+E317*G317)</f>
        <v>0</v>
      </c>
      <c r="J314" s="120" t="s">
        <v>1287</v>
      </c>
    </row>
    <row r="315" spans="1:10" ht="31.5" outlineLevel="1" x14ac:dyDescent="0.25">
      <c r="A315" s="57"/>
      <c r="B315" s="21" t="s">
        <v>467</v>
      </c>
      <c r="C315" s="89" t="s">
        <v>457</v>
      </c>
      <c r="D315" s="142">
        <v>7.52</v>
      </c>
      <c r="E315" s="142">
        <v>7.52</v>
      </c>
      <c r="F315" s="120" t="s">
        <v>1276</v>
      </c>
      <c r="G315" s="174"/>
      <c r="H315" s="186"/>
      <c r="I315" s="186"/>
      <c r="J315" s="112"/>
    </row>
    <row r="316" spans="1:10" ht="31.5" outlineLevel="1" x14ac:dyDescent="0.25">
      <c r="A316" s="57"/>
      <c r="B316" s="21" t="s">
        <v>468</v>
      </c>
      <c r="C316" s="89" t="s">
        <v>457</v>
      </c>
      <c r="D316" s="142">
        <v>133.5</v>
      </c>
      <c r="E316" s="142">
        <v>133.5</v>
      </c>
      <c r="F316" s="120" t="s">
        <v>1276</v>
      </c>
      <c r="G316" s="174"/>
      <c r="H316" s="186"/>
      <c r="I316" s="186"/>
      <c r="J316" s="112"/>
    </row>
    <row r="317" spans="1:10" ht="31.5" outlineLevel="1" x14ac:dyDescent="0.25">
      <c r="A317" s="58"/>
      <c r="B317" s="41" t="s">
        <v>469</v>
      </c>
      <c r="C317" s="33" t="s">
        <v>457</v>
      </c>
      <c r="D317" s="135">
        <v>58.24</v>
      </c>
      <c r="E317" s="135">
        <v>58.24</v>
      </c>
      <c r="F317" s="120" t="s">
        <v>1276</v>
      </c>
      <c r="G317" s="174"/>
      <c r="H317" s="186"/>
      <c r="I317" s="186"/>
      <c r="J317" s="112"/>
    </row>
    <row r="318" spans="1:10" ht="15.75" outlineLevel="1" x14ac:dyDescent="0.25">
      <c r="A318" s="57"/>
      <c r="B318" s="7" t="s">
        <v>518</v>
      </c>
      <c r="C318" s="89"/>
      <c r="D318" s="142"/>
      <c r="E318" s="89"/>
      <c r="F318" s="120"/>
      <c r="G318" s="174"/>
      <c r="H318" s="186"/>
      <c r="I318" s="186"/>
      <c r="J318" s="112"/>
    </row>
    <row r="319" spans="1:10" ht="31.5" outlineLevel="1" x14ac:dyDescent="0.25">
      <c r="A319" s="89">
        <v>4</v>
      </c>
      <c r="B319" s="21" t="s">
        <v>478</v>
      </c>
      <c r="C319" s="89" t="s">
        <v>479</v>
      </c>
      <c r="D319" s="142">
        <v>3.24</v>
      </c>
      <c r="E319" s="142">
        <v>3.24</v>
      </c>
      <c r="F319" s="120" t="s">
        <v>1276</v>
      </c>
      <c r="G319" s="174"/>
      <c r="H319" s="186">
        <f t="shared" si="10"/>
        <v>0</v>
      </c>
      <c r="I319" s="186">
        <f t="shared" si="11"/>
        <v>0</v>
      </c>
      <c r="J319" s="112"/>
    </row>
    <row r="320" spans="1:10" ht="31.5" outlineLevel="1" x14ac:dyDescent="0.25">
      <c r="A320" s="89">
        <v>5</v>
      </c>
      <c r="B320" s="21" t="s">
        <v>480</v>
      </c>
      <c r="C320" s="89" t="s">
        <v>481</v>
      </c>
      <c r="D320" s="142" t="s">
        <v>482</v>
      </c>
      <c r="E320" s="123"/>
      <c r="F320" s="120" t="s">
        <v>1276</v>
      </c>
      <c r="G320" s="174"/>
      <c r="H320" s="186">
        <f t="shared" si="10"/>
        <v>0</v>
      </c>
      <c r="I320" s="186">
        <f t="shared" si="11"/>
        <v>0</v>
      </c>
      <c r="J320" s="112"/>
    </row>
    <row r="321" spans="1:10" ht="31.5" outlineLevel="1" x14ac:dyDescent="0.25">
      <c r="A321" s="89">
        <v>6</v>
      </c>
      <c r="B321" s="21" t="s">
        <v>519</v>
      </c>
      <c r="C321" s="89" t="s">
        <v>520</v>
      </c>
      <c r="D321" s="142" t="s">
        <v>521</v>
      </c>
      <c r="E321" s="123"/>
      <c r="F321" s="120" t="s">
        <v>1276</v>
      </c>
      <c r="G321" s="174"/>
      <c r="H321" s="186">
        <f t="shared" si="10"/>
        <v>0</v>
      </c>
      <c r="I321" s="186">
        <f t="shared" si="11"/>
        <v>0</v>
      </c>
      <c r="J321" s="112"/>
    </row>
    <row r="322" spans="1:10" ht="31.5" outlineLevel="1" x14ac:dyDescent="0.25">
      <c r="A322" s="89">
        <v>7</v>
      </c>
      <c r="B322" s="21" t="s">
        <v>490</v>
      </c>
      <c r="C322" s="89" t="s">
        <v>488</v>
      </c>
      <c r="D322" s="142" t="s">
        <v>491</v>
      </c>
      <c r="E322" s="123"/>
      <c r="F322" s="120" t="s">
        <v>1276</v>
      </c>
      <c r="G322" s="174"/>
      <c r="H322" s="186">
        <f t="shared" si="10"/>
        <v>0</v>
      </c>
      <c r="I322" s="186">
        <f t="shared" si="11"/>
        <v>0</v>
      </c>
      <c r="J322" s="112"/>
    </row>
    <row r="323" spans="1:10" ht="31.5" outlineLevel="1" x14ac:dyDescent="0.25">
      <c r="A323" s="89">
        <v>8</v>
      </c>
      <c r="B323" s="59" t="s">
        <v>522</v>
      </c>
      <c r="C323" s="89" t="s">
        <v>11</v>
      </c>
      <c r="D323" s="142">
        <v>1</v>
      </c>
      <c r="E323" s="142">
        <v>1</v>
      </c>
      <c r="F323" s="120" t="s">
        <v>1276</v>
      </c>
      <c r="G323" s="174"/>
      <c r="H323" s="186">
        <f t="shared" si="10"/>
        <v>0</v>
      </c>
      <c r="I323" s="186">
        <f t="shared" si="11"/>
        <v>0</v>
      </c>
      <c r="J323" s="112"/>
    </row>
    <row r="324" spans="1:10" ht="31.5" outlineLevel="1" x14ac:dyDescent="0.25">
      <c r="A324" s="89">
        <v>9</v>
      </c>
      <c r="B324" s="21" t="s">
        <v>493</v>
      </c>
      <c r="C324" s="89" t="s">
        <v>13</v>
      </c>
      <c r="D324" s="142">
        <v>0.01</v>
      </c>
      <c r="E324" s="142">
        <v>0.01</v>
      </c>
      <c r="F324" s="120" t="s">
        <v>1276</v>
      </c>
      <c r="G324" s="174"/>
      <c r="H324" s="186">
        <f t="shared" si="10"/>
        <v>0</v>
      </c>
      <c r="I324" s="186">
        <f t="shared" si="11"/>
        <v>0</v>
      </c>
      <c r="J324" s="112"/>
    </row>
    <row r="325" spans="1:10" ht="31.5" outlineLevel="1" x14ac:dyDescent="0.25">
      <c r="A325" s="89">
        <v>10</v>
      </c>
      <c r="B325" s="21" t="s">
        <v>529</v>
      </c>
      <c r="C325" s="89" t="s">
        <v>11</v>
      </c>
      <c r="D325" s="142">
        <v>1</v>
      </c>
      <c r="E325" s="142">
        <v>1</v>
      </c>
      <c r="F325" s="120" t="s">
        <v>1276</v>
      </c>
      <c r="G325" s="174"/>
      <c r="H325" s="186">
        <f t="shared" ref="H325:H365" si="12">G325*E325</f>
        <v>0</v>
      </c>
      <c r="I325" s="186">
        <f t="shared" ref="I325:I365" si="13">H325</f>
        <v>0</v>
      </c>
      <c r="J325" s="112"/>
    </row>
    <row r="326" spans="1:10" ht="31.5" outlineLevel="1" x14ac:dyDescent="0.25">
      <c r="A326" s="89">
        <v>11</v>
      </c>
      <c r="B326" s="21" t="s">
        <v>530</v>
      </c>
      <c r="C326" s="89" t="s">
        <v>11</v>
      </c>
      <c r="D326" s="142">
        <v>1</v>
      </c>
      <c r="E326" s="142">
        <v>1</v>
      </c>
      <c r="F326" s="120" t="s">
        <v>1276</v>
      </c>
      <c r="G326" s="174"/>
      <c r="H326" s="186">
        <f t="shared" si="12"/>
        <v>0</v>
      </c>
      <c r="I326" s="186">
        <f t="shared" si="13"/>
        <v>0</v>
      </c>
      <c r="J326" s="112"/>
    </row>
    <row r="327" spans="1:10" ht="31.5" outlineLevel="1" x14ac:dyDescent="0.25">
      <c r="A327" s="89">
        <v>12</v>
      </c>
      <c r="B327" s="21" t="s">
        <v>494</v>
      </c>
      <c r="C327" s="89" t="s">
        <v>495</v>
      </c>
      <c r="D327" s="142">
        <v>6.8</v>
      </c>
      <c r="E327" s="142">
        <v>6.8</v>
      </c>
      <c r="F327" s="120" t="s">
        <v>1276</v>
      </c>
      <c r="G327" s="174"/>
      <c r="H327" s="186">
        <f t="shared" si="12"/>
        <v>0</v>
      </c>
      <c r="I327" s="186">
        <f t="shared" si="13"/>
        <v>0</v>
      </c>
      <c r="J327" s="112"/>
    </row>
    <row r="328" spans="1:10" ht="31.5" outlineLevel="1" x14ac:dyDescent="0.25">
      <c r="A328" s="89">
        <v>13</v>
      </c>
      <c r="B328" s="59" t="s">
        <v>496</v>
      </c>
      <c r="C328" s="35" t="s">
        <v>505</v>
      </c>
      <c r="D328" s="152">
        <v>24</v>
      </c>
      <c r="E328" s="152">
        <v>24</v>
      </c>
      <c r="F328" s="120" t="s">
        <v>1276</v>
      </c>
      <c r="G328" s="174"/>
      <c r="H328" s="186">
        <f t="shared" si="12"/>
        <v>0</v>
      </c>
      <c r="I328" s="186">
        <f t="shared" si="13"/>
        <v>0</v>
      </c>
      <c r="J328" s="112"/>
    </row>
    <row r="329" spans="1:10" ht="31.5" outlineLevel="1" x14ac:dyDescent="0.25">
      <c r="A329" s="89">
        <v>14</v>
      </c>
      <c r="B329" s="21" t="s">
        <v>497</v>
      </c>
      <c r="C329" s="89" t="s">
        <v>451</v>
      </c>
      <c r="D329" s="142">
        <v>9.1999999999999993</v>
      </c>
      <c r="E329" s="142">
        <v>9.1999999999999993</v>
      </c>
      <c r="F329" s="120" t="s">
        <v>1276</v>
      </c>
      <c r="G329" s="174"/>
      <c r="H329" s="186">
        <f t="shared" si="12"/>
        <v>0</v>
      </c>
      <c r="I329" s="186">
        <f t="shared" si="13"/>
        <v>0</v>
      </c>
      <c r="J329" s="112"/>
    </row>
    <row r="330" spans="1:10" ht="47.25" outlineLevel="1" x14ac:dyDescent="0.25">
      <c r="A330" s="89">
        <v>15</v>
      </c>
      <c r="B330" s="21" t="s">
        <v>498</v>
      </c>
      <c r="C330" s="89" t="s">
        <v>360</v>
      </c>
      <c r="D330" s="142" t="s">
        <v>523</v>
      </c>
      <c r="E330" s="123"/>
      <c r="F330" s="120" t="s">
        <v>1276</v>
      </c>
      <c r="G330" s="174"/>
      <c r="H330" s="186">
        <f t="shared" si="12"/>
        <v>0</v>
      </c>
      <c r="I330" s="186">
        <f t="shared" si="13"/>
        <v>0</v>
      </c>
      <c r="J330" s="112"/>
    </row>
    <row r="331" spans="1:10" ht="31.5" outlineLevel="1" x14ac:dyDescent="0.25">
      <c r="A331" s="89">
        <v>16</v>
      </c>
      <c r="B331" s="21" t="s">
        <v>500</v>
      </c>
      <c r="C331" s="89"/>
      <c r="D331" s="142"/>
      <c r="E331" s="89"/>
      <c r="F331" s="189"/>
      <c r="G331" s="187"/>
      <c r="H331" s="188"/>
      <c r="I331" s="188">
        <f>SUM(E332*G332+E333*G333)</f>
        <v>0</v>
      </c>
      <c r="J331" s="112"/>
    </row>
    <row r="332" spans="1:10" ht="31.5" outlineLevel="1" x14ac:dyDescent="0.25">
      <c r="A332" s="18"/>
      <c r="B332" s="21" t="s">
        <v>501</v>
      </c>
      <c r="C332" s="89" t="s">
        <v>219</v>
      </c>
      <c r="D332" s="142">
        <v>30.44</v>
      </c>
      <c r="E332" s="142">
        <v>30.44</v>
      </c>
      <c r="F332" s="120" t="s">
        <v>1276</v>
      </c>
      <c r="G332" s="174"/>
      <c r="H332" s="186"/>
      <c r="I332" s="186"/>
      <c r="J332" s="112"/>
    </row>
    <row r="333" spans="1:10" ht="31.5" outlineLevel="1" x14ac:dyDescent="0.25">
      <c r="A333" s="18"/>
      <c r="B333" s="21" t="s">
        <v>502</v>
      </c>
      <c r="C333" s="89" t="s">
        <v>360</v>
      </c>
      <c r="D333" s="142" t="s">
        <v>524</v>
      </c>
      <c r="E333" s="123"/>
      <c r="F333" s="120" t="s">
        <v>1276</v>
      </c>
      <c r="G333" s="174"/>
      <c r="H333" s="186"/>
      <c r="I333" s="186"/>
      <c r="J333" s="112"/>
    </row>
    <row r="334" spans="1:10" ht="31.5" outlineLevel="1" x14ac:dyDescent="0.25">
      <c r="A334" s="18"/>
      <c r="B334" s="19" t="s">
        <v>525</v>
      </c>
      <c r="C334" s="89"/>
      <c r="D334" s="142"/>
      <c r="E334" s="192"/>
      <c r="F334" s="189"/>
      <c r="G334" s="187"/>
      <c r="H334" s="188"/>
      <c r="I334" s="188"/>
      <c r="J334" s="113"/>
    </row>
    <row r="335" spans="1:10" ht="31.5" outlineLevel="1" x14ac:dyDescent="0.25">
      <c r="A335" s="89">
        <v>17</v>
      </c>
      <c r="B335" s="21" t="s">
        <v>526</v>
      </c>
      <c r="C335" s="89" t="s">
        <v>520</v>
      </c>
      <c r="D335" s="142" t="s">
        <v>527</v>
      </c>
      <c r="E335" s="123"/>
      <c r="F335" s="120" t="s">
        <v>1276</v>
      </c>
      <c r="G335" s="174"/>
      <c r="H335" s="186">
        <f t="shared" si="12"/>
        <v>0</v>
      </c>
      <c r="I335" s="186">
        <f t="shared" si="13"/>
        <v>0</v>
      </c>
      <c r="J335" s="112"/>
    </row>
    <row r="336" spans="1:10" ht="31.5" outlineLevel="1" x14ac:dyDescent="0.25">
      <c r="A336" s="89">
        <v>18</v>
      </c>
      <c r="B336" s="21" t="s">
        <v>487</v>
      </c>
      <c r="C336" s="89" t="s">
        <v>488</v>
      </c>
      <c r="D336" s="142" t="s">
        <v>489</v>
      </c>
      <c r="E336" s="123"/>
      <c r="F336" s="120" t="s">
        <v>1276</v>
      </c>
      <c r="G336" s="174"/>
      <c r="H336" s="186">
        <f t="shared" si="12"/>
        <v>0</v>
      </c>
      <c r="I336" s="186">
        <f t="shared" si="13"/>
        <v>0</v>
      </c>
      <c r="J336" s="112"/>
    </row>
    <row r="337" spans="1:10" ht="31.5" outlineLevel="1" x14ac:dyDescent="0.25">
      <c r="A337" s="89">
        <v>19</v>
      </c>
      <c r="B337" s="21" t="s">
        <v>493</v>
      </c>
      <c r="C337" s="89" t="s">
        <v>13</v>
      </c>
      <c r="D337" s="142">
        <v>0.01</v>
      </c>
      <c r="E337" s="142">
        <v>0.01</v>
      </c>
      <c r="F337" s="120" t="s">
        <v>1276</v>
      </c>
      <c r="G337" s="174"/>
      <c r="H337" s="186">
        <f t="shared" si="12"/>
        <v>0</v>
      </c>
      <c r="I337" s="186">
        <f t="shared" si="13"/>
        <v>0</v>
      </c>
      <c r="J337" s="112"/>
    </row>
    <row r="338" spans="1:10" ht="47.25" outlineLevel="1" x14ac:dyDescent="0.25">
      <c r="A338" s="89">
        <v>20</v>
      </c>
      <c r="B338" s="21" t="s">
        <v>498</v>
      </c>
      <c r="C338" s="89" t="s">
        <v>360</v>
      </c>
      <c r="D338" s="142" t="s">
        <v>528</v>
      </c>
      <c r="E338" s="123"/>
      <c r="F338" s="120" t="s">
        <v>1276</v>
      </c>
      <c r="G338" s="174"/>
      <c r="H338" s="186">
        <f t="shared" si="12"/>
        <v>0</v>
      </c>
      <c r="I338" s="186">
        <f t="shared" si="13"/>
        <v>0</v>
      </c>
      <c r="J338" s="112"/>
    </row>
    <row r="339" spans="1:10" ht="15.75" outlineLevel="1" x14ac:dyDescent="0.25">
      <c r="A339" s="46"/>
      <c r="B339" s="60" t="s">
        <v>533</v>
      </c>
      <c r="C339" s="31"/>
      <c r="D339" s="144"/>
      <c r="E339" s="34"/>
      <c r="F339" s="120"/>
      <c r="G339" s="174"/>
      <c r="H339" s="186"/>
      <c r="I339" s="186"/>
      <c r="J339" s="112"/>
    </row>
    <row r="340" spans="1:10" ht="15.75" outlineLevel="1" x14ac:dyDescent="0.25">
      <c r="A340" s="7"/>
      <c r="B340" s="7" t="s">
        <v>449</v>
      </c>
      <c r="C340" s="7"/>
      <c r="D340" s="151"/>
      <c r="E340" s="7"/>
      <c r="F340" s="120"/>
      <c r="G340" s="174"/>
      <c r="H340" s="186"/>
      <c r="I340" s="186"/>
      <c r="J340" s="112"/>
    </row>
    <row r="341" spans="1:10" ht="47.25" outlineLevel="1" x14ac:dyDescent="0.25">
      <c r="A341" s="89">
        <v>1</v>
      </c>
      <c r="B341" s="21" t="s">
        <v>546</v>
      </c>
      <c r="C341" s="89" t="s">
        <v>13</v>
      </c>
      <c r="D341" s="142">
        <v>2</v>
      </c>
      <c r="E341" s="142">
        <v>2</v>
      </c>
      <c r="F341" s="120" t="s">
        <v>1276</v>
      </c>
      <c r="G341" s="174"/>
      <c r="H341" s="186">
        <f t="shared" si="12"/>
        <v>0</v>
      </c>
      <c r="I341" s="186">
        <f t="shared" si="13"/>
        <v>0</v>
      </c>
      <c r="J341" s="112"/>
    </row>
    <row r="342" spans="1:10" ht="31.5" outlineLevel="1" x14ac:dyDescent="0.25">
      <c r="A342" s="89">
        <v>2</v>
      </c>
      <c r="B342" s="21" t="s">
        <v>545</v>
      </c>
      <c r="C342" s="89" t="s">
        <v>13</v>
      </c>
      <c r="D342" s="142">
        <v>0.56999999999999995</v>
      </c>
      <c r="E342" s="142">
        <v>0.56999999999999995</v>
      </c>
      <c r="F342" s="120" t="s">
        <v>1276</v>
      </c>
      <c r="G342" s="174"/>
      <c r="H342" s="186">
        <f t="shared" si="12"/>
        <v>0</v>
      </c>
      <c r="I342" s="186">
        <f t="shared" si="13"/>
        <v>0</v>
      </c>
      <c r="J342" s="112"/>
    </row>
    <row r="343" spans="1:10" ht="15.75" outlineLevel="1" x14ac:dyDescent="0.25">
      <c r="A343" s="7"/>
      <c r="B343" s="7" t="s">
        <v>534</v>
      </c>
      <c r="C343" s="7"/>
      <c r="D343" s="151"/>
      <c r="E343" s="195"/>
      <c r="F343" s="189"/>
      <c r="G343" s="187"/>
      <c r="H343" s="188"/>
      <c r="I343" s="188"/>
      <c r="J343" s="112"/>
    </row>
    <row r="344" spans="1:10" ht="15.75" outlineLevel="1" x14ac:dyDescent="0.25">
      <c r="A344" s="89">
        <v>3</v>
      </c>
      <c r="B344" s="21" t="s">
        <v>453</v>
      </c>
      <c r="C344" s="7"/>
      <c r="D344" s="151"/>
      <c r="E344" s="151"/>
      <c r="F344" s="189"/>
      <c r="G344" s="187"/>
      <c r="H344" s="188"/>
      <c r="I344" s="188"/>
      <c r="J344" s="112"/>
    </row>
    <row r="345" spans="1:10" ht="31.5" outlineLevel="1" x14ac:dyDescent="0.25">
      <c r="A345" s="57" t="s">
        <v>535</v>
      </c>
      <c r="B345" s="21" t="s">
        <v>454</v>
      </c>
      <c r="C345" s="89" t="s">
        <v>13</v>
      </c>
      <c r="D345" s="142">
        <v>0.96</v>
      </c>
      <c r="E345" s="142">
        <v>0.96</v>
      </c>
      <c r="F345" s="120" t="s">
        <v>1276</v>
      </c>
      <c r="G345" s="174"/>
      <c r="H345" s="186"/>
      <c r="I345" s="186">
        <f>SUM(E345*G345+E346*G346+E347*G347)</f>
        <v>0</v>
      </c>
      <c r="J345" s="120" t="s">
        <v>1287</v>
      </c>
    </row>
    <row r="346" spans="1:10" ht="31.5" outlineLevel="1" x14ac:dyDescent="0.25">
      <c r="A346" s="57"/>
      <c r="B346" s="21" t="s">
        <v>536</v>
      </c>
      <c r="C346" s="89" t="s">
        <v>457</v>
      </c>
      <c r="D346" s="142">
        <v>3.9</v>
      </c>
      <c r="E346" s="142">
        <v>3.9</v>
      </c>
      <c r="F346" s="120" t="s">
        <v>1276</v>
      </c>
      <c r="G346" s="174"/>
      <c r="H346" s="186"/>
      <c r="I346" s="186"/>
      <c r="J346" s="112"/>
    </row>
    <row r="347" spans="1:10" ht="31.5" outlineLevel="1" x14ac:dyDescent="0.25">
      <c r="A347" s="57"/>
      <c r="B347" s="21" t="s">
        <v>537</v>
      </c>
      <c r="C347" s="89" t="s">
        <v>457</v>
      </c>
      <c r="D347" s="142">
        <v>109</v>
      </c>
      <c r="E347" s="142">
        <v>109</v>
      </c>
      <c r="F347" s="120" t="s">
        <v>1276</v>
      </c>
      <c r="G347" s="174"/>
      <c r="H347" s="186"/>
      <c r="I347" s="186"/>
      <c r="J347" s="112"/>
    </row>
    <row r="348" spans="1:10" ht="31.5" outlineLevel="1" x14ac:dyDescent="0.25">
      <c r="A348" s="57" t="s">
        <v>538</v>
      </c>
      <c r="B348" s="21" t="s">
        <v>460</v>
      </c>
      <c r="C348" s="89" t="s">
        <v>13</v>
      </c>
      <c r="D348" s="142" t="s">
        <v>541</v>
      </c>
      <c r="E348" s="142" t="s">
        <v>541</v>
      </c>
      <c r="F348" s="120" t="s">
        <v>1276</v>
      </c>
      <c r="G348" s="174"/>
      <c r="H348" s="186"/>
      <c r="I348" s="186">
        <f>SUM(E348*G348+E349*G349+E350*G350+E351*G351)</f>
        <v>0</v>
      </c>
      <c r="J348" s="120" t="s">
        <v>1287</v>
      </c>
    </row>
    <row r="349" spans="1:10" ht="31.5" outlineLevel="1" x14ac:dyDescent="0.25">
      <c r="A349" s="57"/>
      <c r="B349" s="21" t="s">
        <v>536</v>
      </c>
      <c r="C349" s="89" t="s">
        <v>457</v>
      </c>
      <c r="D349" s="142">
        <v>12.6</v>
      </c>
      <c r="E349" s="142">
        <v>12.6</v>
      </c>
      <c r="F349" s="120" t="s">
        <v>1276</v>
      </c>
      <c r="G349" s="174"/>
      <c r="H349" s="186"/>
      <c r="I349" s="186"/>
      <c r="J349" s="112"/>
    </row>
    <row r="350" spans="1:10" ht="31.5" outlineLevel="1" x14ac:dyDescent="0.25">
      <c r="A350" s="57"/>
      <c r="B350" s="21" t="s">
        <v>537</v>
      </c>
      <c r="C350" s="89" t="s">
        <v>457</v>
      </c>
      <c r="D350" s="142">
        <v>500.8</v>
      </c>
      <c r="E350" s="142">
        <v>500.8</v>
      </c>
      <c r="F350" s="120" t="s">
        <v>1276</v>
      </c>
      <c r="G350" s="174"/>
      <c r="H350" s="186"/>
      <c r="I350" s="186"/>
      <c r="J350" s="112"/>
    </row>
    <row r="351" spans="1:10" ht="31.5" outlineLevel="1" x14ac:dyDescent="0.25">
      <c r="A351" s="57"/>
      <c r="B351" s="21" t="s">
        <v>539</v>
      </c>
      <c r="C351" s="89" t="s">
        <v>457</v>
      </c>
      <c r="D351" s="142">
        <v>159.80000000000001</v>
      </c>
      <c r="E351" s="142">
        <v>159.80000000000001</v>
      </c>
      <c r="F351" s="120" t="s">
        <v>1276</v>
      </c>
      <c r="G351" s="174"/>
      <c r="H351" s="186"/>
      <c r="I351" s="186"/>
      <c r="J351" s="112"/>
    </row>
    <row r="352" spans="1:10" ht="31.5" outlineLevel="1" x14ac:dyDescent="0.25">
      <c r="A352" s="89" t="s">
        <v>540</v>
      </c>
      <c r="B352" s="21" t="s">
        <v>542</v>
      </c>
      <c r="C352" s="89" t="s">
        <v>13</v>
      </c>
      <c r="D352" s="142">
        <v>0.02</v>
      </c>
      <c r="E352" s="142">
        <v>0.02</v>
      </c>
      <c r="F352" s="120" t="s">
        <v>1276</v>
      </c>
      <c r="G352" s="174"/>
      <c r="H352" s="186">
        <f t="shared" si="12"/>
        <v>0</v>
      </c>
      <c r="I352" s="186">
        <f t="shared" si="13"/>
        <v>0</v>
      </c>
      <c r="J352" s="112"/>
    </row>
    <row r="353" spans="1:10" ht="31.5" outlineLevel="1" x14ac:dyDescent="0.25">
      <c r="A353" s="33">
        <v>4</v>
      </c>
      <c r="B353" s="41" t="s">
        <v>544</v>
      </c>
      <c r="C353" s="33" t="s">
        <v>479</v>
      </c>
      <c r="D353" s="135" t="s">
        <v>543</v>
      </c>
      <c r="E353" s="135" t="s">
        <v>543</v>
      </c>
      <c r="F353" s="120" t="s">
        <v>1276</v>
      </c>
      <c r="G353" s="174"/>
      <c r="H353" s="186">
        <f t="shared" si="12"/>
        <v>0</v>
      </c>
      <c r="I353" s="186">
        <f t="shared" si="13"/>
        <v>0</v>
      </c>
      <c r="J353" s="112"/>
    </row>
    <row r="354" spans="1:10" ht="31.5" outlineLevel="1" x14ac:dyDescent="0.25">
      <c r="A354" s="89">
        <v>5</v>
      </c>
      <c r="B354" s="21" t="s">
        <v>547</v>
      </c>
      <c r="C354" s="89" t="s">
        <v>548</v>
      </c>
      <c r="D354" s="142" t="s">
        <v>549</v>
      </c>
      <c r="E354" s="123"/>
      <c r="F354" s="120" t="s">
        <v>1276</v>
      </c>
      <c r="G354" s="174"/>
      <c r="H354" s="186">
        <f t="shared" si="12"/>
        <v>0</v>
      </c>
      <c r="I354" s="186">
        <f t="shared" si="13"/>
        <v>0</v>
      </c>
      <c r="J354" s="112"/>
    </row>
    <row r="355" spans="1:10" ht="31.5" outlineLevel="1" x14ac:dyDescent="0.25">
      <c r="A355" s="33">
        <v>6</v>
      </c>
      <c r="B355" s="21" t="s">
        <v>550</v>
      </c>
      <c r="C355" s="89" t="s">
        <v>548</v>
      </c>
      <c r="D355" s="142" t="s">
        <v>551</v>
      </c>
      <c r="E355" s="123"/>
      <c r="F355" s="120" t="s">
        <v>1276</v>
      </c>
      <c r="G355" s="174"/>
      <c r="H355" s="186">
        <f t="shared" si="12"/>
        <v>0</v>
      </c>
      <c r="I355" s="186">
        <f t="shared" si="13"/>
        <v>0</v>
      </c>
      <c r="J355" s="112"/>
    </row>
    <row r="356" spans="1:10" ht="31.5" outlineLevel="1" x14ac:dyDescent="0.25">
      <c r="A356" s="89">
        <v>7</v>
      </c>
      <c r="B356" s="21" t="s">
        <v>552</v>
      </c>
      <c r="C356" s="89" t="s">
        <v>548</v>
      </c>
      <c r="D356" s="142" t="s">
        <v>553</v>
      </c>
      <c r="E356" s="123"/>
      <c r="F356" s="120" t="s">
        <v>1276</v>
      </c>
      <c r="G356" s="174"/>
      <c r="H356" s="186">
        <f t="shared" si="12"/>
        <v>0</v>
      </c>
      <c r="I356" s="186">
        <f t="shared" si="13"/>
        <v>0</v>
      </c>
      <c r="J356" s="112"/>
    </row>
    <row r="357" spans="1:10" ht="31.5" outlineLevel="1" x14ac:dyDescent="0.25">
      <c r="A357" s="89">
        <v>8</v>
      </c>
      <c r="B357" s="21" t="s">
        <v>554</v>
      </c>
      <c r="C357" s="89" t="s">
        <v>548</v>
      </c>
      <c r="D357" s="142" t="s">
        <v>564</v>
      </c>
      <c r="E357" s="127"/>
      <c r="F357" s="120" t="s">
        <v>1276</v>
      </c>
      <c r="G357" s="174"/>
      <c r="H357" s="186">
        <f t="shared" si="12"/>
        <v>0</v>
      </c>
      <c r="I357" s="186">
        <f t="shared" si="13"/>
        <v>0</v>
      </c>
      <c r="J357" s="112"/>
    </row>
    <row r="358" spans="1:10" ht="31.5" outlineLevel="1" x14ac:dyDescent="0.25">
      <c r="A358" s="89">
        <v>9</v>
      </c>
      <c r="B358" s="21" t="s">
        <v>490</v>
      </c>
      <c r="C358" s="89" t="s">
        <v>488</v>
      </c>
      <c r="D358" s="142" t="s">
        <v>491</v>
      </c>
      <c r="E358" s="123"/>
      <c r="F358" s="120" t="s">
        <v>1276</v>
      </c>
      <c r="G358" s="174"/>
      <c r="H358" s="186">
        <f t="shared" si="12"/>
        <v>0</v>
      </c>
      <c r="I358" s="186">
        <f t="shared" si="13"/>
        <v>0</v>
      </c>
      <c r="J358" s="112"/>
    </row>
    <row r="359" spans="1:10" ht="31.5" outlineLevel="1" x14ac:dyDescent="0.25">
      <c r="A359" s="89">
        <v>10</v>
      </c>
      <c r="B359" s="59" t="s">
        <v>555</v>
      </c>
      <c r="C359" s="89" t="s">
        <v>11</v>
      </c>
      <c r="D359" s="142">
        <v>1</v>
      </c>
      <c r="E359" s="142">
        <v>1</v>
      </c>
      <c r="F359" s="120" t="s">
        <v>1276</v>
      </c>
      <c r="G359" s="174"/>
      <c r="H359" s="186">
        <f t="shared" si="12"/>
        <v>0</v>
      </c>
      <c r="I359" s="186">
        <f t="shared" si="13"/>
        <v>0</v>
      </c>
      <c r="J359" s="112"/>
    </row>
    <row r="360" spans="1:10" ht="31.5" outlineLevel="1" x14ac:dyDescent="0.25">
      <c r="A360" s="89">
        <v>11</v>
      </c>
      <c r="B360" s="21" t="s">
        <v>493</v>
      </c>
      <c r="C360" s="89" t="s">
        <v>13</v>
      </c>
      <c r="D360" s="142">
        <v>0.02</v>
      </c>
      <c r="E360" s="142">
        <v>0.02</v>
      </c>
      <c r="F360" s="120" t="s">
        <v>1276</v>
      </c>
      <c r="G360" s="174"/>
      <c r="H360" s="186">
        <f t="shared" si="12"/>
        <v>0</v>
      </c>
      <c r="I360" s="186">
        <f t="shared" si="13"/>
        <v>0</v>
      </c>
      <c r="J360" s="112"/>
    </row>
    <row r="361" spans="1:10" ht="31.5" outlineLevel="1" x14ac:dyDescent="0.25">
      <c r="A361" s="89">
        <v>12</v>
      </c>
      <c r="B361" s="21" t="s">
        <v>530</v>
      </c>
      <c r="C361" s="89" t="s">
        <v>11</v>
      </c>
      <c r="D361" s="142">
        <v>2</v>
      </c>
      <c r="E361" s="142">
        <v>2</v>
      </c>
      <c r="F361" s="120" t="s">
        <v>1276</v>
      </c>
      <c r="G361" s="174"/>
      <c r="H361" s="186">
        <f t="shared" si="12"/>
        <v>0</v>
      </c>
      <c r="I361" s="186">
        <f t="shared" si="13"/>
        <v>0</v>
      </c>
      <c r="J361" s="112"/>
    </row>
    <row r="362" spans="1:10" ht="31.5" outlineLevel="1" x14ac:dyDescent="0.25">
      <c r="A362" s="89">
        <v>13</v>
      </c>
      <c r="B362" s="21" t="s">
        <v>494</v>
      </c>
      <c r="C362" s="89" t="s">
        <v>495</v>
      </c>
      <c r="D362" s="142">
        <v>6.8</v>
      </c>
      <c r="E362" s="142">
        <v>6.8</v>
      </c>
      <c r="F362" s="120" t="s">
        <v>1276</v>
      </c>
      <c r="G362" s="174"/>
      <c r="H362" s="186">
        <f t="shared" si="12"/>
        <v>0</v>
      </c>
      <c r="I362" s="186">
        <f t="shared" si="13"/>
        <v>0</v>
      </c>
      <c r="J362" s="112"/>
    </row>
    <row r="363" spans="1:10" ht="31.5" outlineLevel="1" x14ac:dyDescent="0.25">
      <c r="A363" s="89">
        <v>14</v>
      </c>
      <c r="B363" s="59" t="s">
        <v>561</v>
      </c>
      <c r="C363" s="35" t="s">
        <v>505</v>
      </c>
      <c r="D363" s="152">
        <v>12.98</v>
      </c>
      <c r="E363" s="152">
        <v>12.98</v>
      </c>
      <c r="F363" s="120" t="s">
        <v>1276</v>
      </c>
      <c r="G363" s="174"/>
      <c r="H363" s="186">
        <f t="shared" si="12"/>
        <v>0</v>
      </c>
      <c r="I363" s="186">
        <f t="shared" si="13"/>
        <v>0</v>
      </c>
      <c r="J363" s="112"/>
    </row>
    <row r="364" spans="1:10" ht="31.5" outlineLevel="1" x14ac:dyDescent="0.25">
      <c r="A364" s="89">
        <v>15</v>
      </c>
      <c r="B364" s="21" t="s">
        <v>497</v>
      </c>
      <c r="C364" s="89" t="s">
        <v>451</v>
      </c>
      <c r="D364" s="142" t="s">
        <v>563</v>
      </c>
      <c r="E364" s="142" t="s">
        <v>563</v>
      </c>
      <c r="F364" s="120" t="s">
        <v>1276</v>
      </c>
      <c r="G364" s="174"/>
      <c r="H364" s="186">
        <f t="shared" si="12"/>
        <v>0</v>
      </c>
      <c r="I364" s="186">
        <f t="shared" si="13"/>
        <v>0</v>
      </c>
      <c r="J364" s="112"/>
    </row>
    <row r="365" spans="1:10" ht="63" outlineLevel="1" x14ac:dyDescent="0.25">
      <c r="A365" s="89">
        <v>16</v>
      </c>
      <c r="B365" s="21" t="s">
        <v>562</v>
      </c>
      <c r="C365" s="89" t="s">
        <v>360</v>
      </c>
      <c r="D365" s="142" t="s">
        <v>556</v>
      </c>
      <c r="E365" s="123"/>
      <c r="F365" s="120" t="s">
        <v>1276</v>
      </c>
      <c r="G365" s="174"/>
      <c r="H365" s="186">
        <f t="shared" si="12"/>
        <v>0</v>
      </c>
      <c r="I365" s="186">
        <f t="shared" si="13"/>
        <v>0</v>
      </c>
      <c r="J365" s="112"/>
    </row>
    <row r="366" spans="1:10" ht="31.5" outlineLevel="1" x14ac:dyDescent="0.25">
      <c r="A366" s="89">
        <v>17</v>
      </c>
      <c r="B366" s="21" t="s">
        <v>500</v>
      </c>
      <c r="C366" s="89"/>
      <c r="D366" s="142"/>
      <c r="E366" s="89"/>
      <c r="F366" s="120" t="s">
        <v>1276</v>
      </c>
      <c r="G366" s="174"/>
      <c r="H366" s="186"/>
      <c r="I366" s="186">
        <f>SUM(E367*G367+E368*G368)</f>
        <v>0</v>
      </c>
      <c r="J366" s="120" t="s">
        <v>1287</v>
      </c>
    </row>
    <row r="367" spans="1:10" ht="31.5" outlineLevel="1" x14ac:dyDescent="0.25">
      <c r="A367" s="18"/>
      <c r="B367" s="21" t="s">
        <v>501</v>
      </c>
      <c r="C367" s="89" t="s">
        <v>219</v>
      </c>
      <c r="D367" s="142">
        <v>16.22</v>
      </c>
      <c r="E367" s="142">
        <v>16.22</v>
      </c>
      <c r="F367" s="120" t="s">
        <v>1276</v>
      </c>
      <c r="G367" s="174"/>
      <c r="H367" s="186"/>
      <c r="I367" s="186"/>
      <c r="J367" s="112"/>
    </row>
    <row r="368" spans="1:10" ht="31.5" outlineLevel="1" x14ac:dyDescent="0.25">
      <c r="A368" s="18"/>
      <c r="B368" s="21" t="s">
        <v>502</v>
      </c>
      <c r="C368" s="89" t="s">
        <v>360</v>
      </c>
      <c r="D368" s="142" t="s">
        <v>557</v>
      </c>
      <c r="E368" s="123"/>
      <c r="F368" s="120" t="s">
        <v>1276</v>
      </c>
      <c r="G368" s="174"/>
      <c r="H368" s="186"/>
      <c r="I368" s="186"/>
      <c r="J368" s="112"/>
    </row>
    <row r="369" spans="1:10" ht="31.5" outlineLevel="1" x14ac:dyDescent="0.25">
      <c r="A369" s="89">
        <v>18</v>
      </c>
      <c r="B369" s="21" t="s">
        <v>558</v>
      </c>
      <c r="C369" s="89"/>
      <c r="D369" s="142"/>
      <c r="E369" s="89"/>
      <c r="F369" s="120" t="s">
        <v>1276</v>
      </c>
      <c r="G369" s="174"/>
      <c r="H369" s="186"/>
      <c r="I369" s="186">
        <f>SUM(E370*G370+E371*G371)</f>
        <v>0</v>
      </c>
      <c r="J369" s="120" t="s">
        <v>1287</v>
      </c>
    </row>
    <row r="370" spans="1:10" ht="31.5" outlineLevel="1" x14ac:dyDescent="0.25">
      <c r="A370" s="18"/>
      <c r="B370" s="21" t="s">
        <v>560</v>
      </c>
      <c r="C370" s="89" t="s">
        <v>13</v>
      </c>
      <c r="D370" s="142">
        <v>0.2</v>
      </c>
      <c r="E370" s="142">
        <v>0.2</v>
      </c>
      <c r="F370" s="120" t="s">
        <v>1276</v>
      </c>
      <c r="G370" s="174"/>
      <c r="H370" s="186"/>
      <c r="I370" s="186"/>
      <c r="J370" s="112"/>
    </row>
    <row r="371" spans="1:10" ht="31.5" outlineLevel="1" x14ac:dyDescent="0.25">
      <c r="A371" s="18"/>
      <c r="B371" s="21" t="s">
        <v>559</v>
      </c>
      <c r="C371" s="89" t="s">
        <v>13</v>
      </c>
      <c r="D371" s="142">
        <v>0.3</v>
      </c>
      <c r="E371" s="142">
        <v>0.3</v>
      </c>
      <c r="F371" s="120" t="s">
        <v>1276</v>
      </c>
      <c r="G371" s="174"/>
      <c r="H371" s="186"/>
      <c r="I371" s="186"/>
      <c r="J371" s="112"/>
    </row>
    <row r="372" spans="1:10" ht="33.75" customHeight="1" x14ac:dyDescent="0.25">
      <c r="A372" s="114" t="s">
        <v>565</v>
      </c>
      <c r="B372" s="115"/>
      <c r="C372" s="115"/>
      <c r="D372" s="149"/>
      <c r="E372" s="115"/>
      <c r="F372" s="116"/>
      <c r="G372" s="168"/>
      <c r="H372" s="168"/>
      <c r="I372" s="168">
        <f>SUM(I373:I765)</f>
        <v>0</v>
      </c>
      <c r="J372" s="112"/>
    </row>
    <row r="373" spans="1:10" ht="31.5" outlineLevel="1" x14ac:dyDescent="0.25">
      <c r="A373" s="89" t="s">
        <v>566</v>
      </c>
      <c r="B373" s="36" t="s">
        <v>189</v>
      </c>
      <c r="C373" s="89" t="s">
        <v>13</v>
      </c>
      <c r="D373" s="142">
        <v>657.4</v>
      </c>
      <c r="E373" s="142">
        <v>657.4</v>
      </c>
      <c r="F373" s="120" t="s">
        <v>1276</v>
      </c>
      <c r="G373" s="174"/>
      <c r="H373" s="186">
        <f t="shared" ref="H373:H433" si="14">G373*E373</f>
        <v>0</v>
      </c>
      <c r="I373" s="186">
        <f t="shared" ref="I373:I433" si="15">H373</f>
        <v>0</v>
      </c>
      <c r="J373" s="112"/>
    </row>
    <row r="374" spans="1:10" ht="63" outlineLevel="1" x14ac:dyDescent="0.25">
      <c r="A374" s="89" t="s">
        <v>567</v>
      </c>
      <c r="B374" s="36" t="s">
        <v>568</v>
      </c>
      <c r="C374" s="89" t="s">
        <v>13</v>
      </c>
      <c r="D374" s="142">
        <v>4436.21</v>
      </c>
      <c r="E374" s="142">
        <v>4436.21</v>
      </c>
      <c r="F374" s="120" t="s">
        <v>1276</v>
      </c>
      <c r="G374" s="174"/>
      <c r="H374" s="186">
        <f t="shared" si="14"/>
        <v>0</v>
      </c>
      <c r="I374" s="186">
        <f t="shared" si="15"/>
        <v>0</v>
      </c>
      <c r="J374" s="112"/>
    </row>
    <row r="375" spans="1:10" ht="47.25" outlineLevel="1" x14ac:dyDescent="0.25">
      <c r="A375" s="89" t="s">
        <v>569</v>
      </c>
      <c r="B375" s="36" t="s">
        <v>570</v>
      </c>
      <c r="C375" s="89" t="s">
        <v>13</v>
      </c>
      <c r="D375" s="142">
        <v>828.72</v>
      </c>
      <c r="E375" s="142">
        <v>828.72</v>
      </c>
      <c r="F375" s="120" t="s">
        <v>1276</v>
      </c>
      <c r="G375" s="174"/>
      <c r="H375" s="186">
        <f t="shared" si="14"/>
        <v>0</v>
      </c>
      <c r="I375" s="186">
        <f t="shared" si="15"/>
        <v>0</v>
      </c>
      <c r="J375" s="112"/>
    </row>
    <row r="376" spans="1:10" ht="63" outlineLevel="1" x14ac:dyDescent="0.25">
      <c r="A376" s="89" t="s">
        <v>571</v>
      </c>
      <c r="B376" s="36" t="s">
        <v>572</v>
      </c>
      <c r="C376" s="89" t="s">
        <v>13</v>
      </c>
      <c r="D376" s="142">
        <v>11212.51</v>
      </c>
      <c r="E376" s="142">
        <v>11212.51</v>
      </c>
      <c r="F376" s="120" t="s">
        <v>1276</v>
      </c>
      <c r="G376" s="174"/>
      <c r="H376" s="186">
        <f t="shared" si="14"/>
        <v>0</v>
      </c>
      <c r="I376" s="186">
        <f t="shared" si="15"/>
        <v>0</v>
      </c>
      <c r="J376" s="112"/>
    </row>
    <row r="377" spans="1:10" ht="47.25" outlineLevel="1" x14ac:dyDescent="0.25">
      <c r="A377" s="89" t="s">
        <v>573</v>
      </c>
      <c r="B377" s="36" t="s">
        <v>574</v>
      </c>
      <c r="C377" s="89" t="s">
        <v>13</v>
      </c>
      <c r="D377" s="142">
        <v>3548.38</v>
      </c>
      <c r="E377" s="142">
        <v>3548.38</v>
      </c>
      <c r="F377" s="120" t="s">
        <v>1276</v>
      </c>
      <c r="G377" s="174"/>
      <c r="H377" s="186">
        <f t="shared" si="14"/>
        <v>0</v>
      </c>
      <c r="I377" s="186">
        <f t="shared" si="15"/>
        <v>0</v>
      </c>
      <c r="J377" s="112"/>
    </row>
    <row r="378" spans="1:10" ht="47.25" outlineLevel="1" x14ac:dyDescent="0.25">
      <c r="A378" s="89" t="s">
        <v>575</v>
      </c>
      <c r="B378" s="36" t="s">
        <v>190</v>
      </c>
      <c r="C378" s="89" t="s">
        <v>13</v>
      </c>
      <c r="D378" s="142">
        <v>213.68</v>
      </c>
      <c r="E378" s="142">
        <v>213.68</v>
      </c>
      <c r="F378" s="120" t="s">
        <v>1276</v>
      </c>
      <c r="G378" s="174"/>
      <c r="H378" s="186">
        <f t="shared" si="14"/>
        <v>0</v>
      </c>
      <c r="I378" s="186">
        <f t="shared" si="15"/>
        <v>0</v>
      </c>
      <c r="J378" s="112"/>
    </row>
    <row r="379" spans="1:10" ht="47.25" outlineLevel="1" x14ac:dyDescent="0.25">
      <c r="A379" s="89" t="s">
        <v>576</v>
      </c>
      <c r="B379" s="36" t="s">
        <v>191</v>
      </c>
      <c r="C379" s="89" t="s">
        <v>13</v>
      </c>
      <c r="D379" s="142">
        <v>37.840000000000003</v>
      </c>
      <c r="E379" s="142">
        <v>37.840000000000003</v>
      </c>
      <c r="F379" s="120" t="s">
        <v>1276</v>
      </c>
      <c r="G379" s="174"/>
      <c r="H379" s="186">
        <f t="shared" si="14"/>
        <v>0</v>
      </c>
      <c r="I379" s="186">
        <f t="shared" si="15"/>
        <v>0</v>
      </c>
      <c r="J379" s="112"/>
    </row>
    <row r="380" spans="1:10" ht="47.25" outlineLevel="1" x14ac:dyDescent="0.25">
      <c r="A380" s="89" t="s">
        <v>577</v>
      </c>
      <c r="B380" s="36" t="s">
        <v>192</v>
      </c>
      <c r="C380" s="89" t="s">
        <v>13</v>
      </c>
      <c r="D380" s="142">
        <v>485.04</v>
      </c>
      <c r="E380" s="142">
        <v>485.04</v>
      </c>
      <c r="F380" s="120" t="s">
        <v>1276</v>
      </c>
      <c r="G380" s="174"/>
      <c r="H380" s="186">
        <f t="shared" si="14"/>
        <v>0</v>
      </c>
      <c r="I380" s="186">
        <f t="shared" si="15"/>
        <v>0</v>
      </c>
      <c r="J380" s="112"/>
    </row>
    <row r="381" spans="1:10" ht="47.25" outlineLevel="1" x14ac:dyDescent="0.25">
      <c r="A381" s="89" t="s">
        <v>578</v>
      </c>
      <c r="B381" s="36" t="s">
        <v>193</v>
      </c>
      <c r="C381" s="89" t="s">
        <v>13</v>
      </c>
      <c r="D381" s="142">
        <v>164.96</v>
      </c>
      <c r="E381" s="142">
        <v>164.96</v>
      </c>
      <c r="F381" s="120" t="s">
        <v>1276</v>
      </c>
      <c r="G381" s="174"/>
      <c r="H381" s="186">
        <f t="shared" si="14"/>
        <v>0</v>
      </c>
      <c r="I381" s="186">
        <f t="shared" si="15"/>
        <v>0</v>
      </c>
      <c r="J381" s="112"/>
    </row>
    <row r="382" spans="1:10" ht="47.25" outlineLevel="1" x14ac:dyDescent="0.25">
      <c r="A382" s="89" t="s">
        <v>579</v>
      </c>
      <c r="B382" s="36" t="s">
        <v>194</v>
      </c>
      <c r="C382" s="89" t="s">
        <v>13</v>
      </c>
      <c r="D382" s="142">
        <v>571.61</v>
      </c>
      <c r="E382" s="142">
        <v>571.61</v>
      </c>
      <c r="F382" s="120" t="s">
        <v>1276</v>
      </c>
      <c r="G382" s="174"/>
      <c r="H382" s="186">
        <f t="shared" si="14"/>
        <v>0</v>
      </c>
      <c r="I382" s="186">
        <f t="shared" si="15"/>
        <v>0</v>
      </c>
      <c r="J382" s="112"/>
    </row>
    <row r="383" spans="1:10" ht="47.25" outlineLevel="1" x14ac:dyDescent="0.25">
      <c r="A383" s="89" t="s">
        <v>580</v>
      </c>
      <c r="B383" s="36" t="s">
        <v>581</v>
      </c>
      <c r="C383" s="89" t="s">
        <v>13</v>
      </c>
      <c r="D383" s="142">
        <v>75.599999999999994</v>
      </c>
      <c r="E383" s="142">
        <v>75.599999999999994</v>
      </c>
      <c r="F383" s="120" t="s">
        <v>1276</v>
      </c>
      <c r="G383" s="174"/>
      <c r="H383" s="186">
        <f t="shared" si="14"/>
        <v>0</v>
      </c>
      <c r="I383" s="186">
        <f t="shared" si="15"/>
        <v>0</v>
      </c>
      <c r="J383" s="112"/>
    </row>
    <row r="384" spans="1:10" ht="31.5" outlineLevel="1" x14ac:dyDescent="0.25">
      <c r="A384" s="89" t="s">
        <v>582</v>
      </c>
      <c r="B384" s="36" t="s">
        <v>583</v>
      </c>
      <c r="C384" s="89" t="s">
        <v>280</v>
      </c>
      <c r="D384" s="142" t="s">
        <v>873</v>
      </c>
      <c r="E384" s="123"/>
      <c r="F384" s="120" t="s">
        <v>1276</v>
      </c>
      <c r="G384" s="174"/>
      <c r="H384" s="186">
        <f t="shared" si="14"/>
        <v>0</v>
      </c>
      <c r="I384" s="186">
        <f t="shared" si="15"/>
        <v>0</v>
      </c>
      <c r="J384" s="112"/>
    </row>
    <row r="385" spans="1:10" ht="31.5" outlineLevel="1" x14ac:dyDescent="0.25">
      <c r="A385" s="89" t="s">
        <v>584</v>
      </c>
      <c r="B385" s="36" t="s">
        <v>585</v>
      </c>
      <c r="C385" s="89" t="s">
        <v>280</v>
      </c>
      <c r="D385" s="142" t="s">
        <v>874</v>
      </c>
      <c r="E385" s="123"/>
      <c r="F385" s="120" t="s">
        <v>1276</v>
      </c>
      <c r="G385" s="174"/>
      <c r="H385" s="186">
        <f t="shared" si="14"/>
        <v>0</v>
      </c>
      <c r="I385" s="186">
        <f t="shared" si="15"/>
        <v>0</v>
      </c>
      <c r="J385" s="112"/>
    </row>
    <row r="386" spans="1:10" ht="31.5" outlineLevel="1" x14ac:dyDescent="0.25">
      <c r="A386" s="89" t="s">
        <v>586</v>
      </c>
      <c r="B386" s="36" t="s">
        <v>197</v>
      </c>
      <c r="C386" s="89" t="s">
        <v>198</v>
      </c>
      <c r="D386" s="142">
        <v>24641</v>
      </c>
      <c r="E386" s="142">
        <v>24641</v>
      </c>
      <c r="F386" s="120" t="s">
        <v>1276</v>
      </c>
      <c r="G386" s="174"/>
      <c r="H386" s="186">
        <f t="shared" si="14"/>
        <v>0</v>
      </c>
      <c r="I386" s="186">
        <f t="shared" si="15"/>
        <v>0</v>
      </c>
      <c r="J386" s="112"/>
    </row>
    <row r="387" spans="1:10" ht="47.25" outlineLevel="1" x14ac:dyDescent="0.25">
      <c r="A387" s="33" t="s">
        <v>587</v>
      </c>
      <c r="B387" s="20" t="s">
        <v>588</v>
      </c>
      <c r="C387" s="33" t="s">
        <v>219</v>
      </c>
      <c r="D387" s="135">
        <v>23958.6</v>
      </c>
      <c r="E387" s="135">
        <v>23958.6</v>
      </c>
      <c r="F387" s="120" t="s">
        <v>1276</v>
      </c>
      <c r="G387" s="174"/>
      <c r="H387" s="186">
        <f t="shared" si="14"/>
        <v>0</v>
      </c>
      <c r="I387" s="186">
        <f t="shared" si="15"/>
        <v>0</v>
      </c>
      <c r="J387" s="112"/>
    </row>
    <row r="388" spans="1:10" ht="47.25" outlineLevel="1" x14ac:dyDescent="0.25">
      <c r="A388" s="89">
        <v>16</v>
      </c>
      <c r="B388" s="36" t="s">
        <v>589</v>
      </c>
      <c r="C388" s="89" t="s">
        <v>219</v>
      </c>
      <c r="D388" s="142">
        <v>6124</v>
      </c>
      <c r="E388" s="142">
        <v>6124</v>
      </c>
      <c r="F388" s="120" t="s">
        <v>1276</v>
      </c>
      <c r="G388" s="174"/>
      <c r="H388" s="186"/>
      <c r="I388" s="186">
        <f>SUM(E389*G389+E390*G390+E391*G391)</f>
        <v>0</v>
      </c>
      <c r="J388" s="120" t="s">
        <v>1287</v>
      </c>
    </row>
    <row r="389" spans="1:10" ht="30.75" customHeight="1" outlineLevel="1" x14ac:dyDescent="0.25">
      <c r="A389" s="36"/>
      <c r="B389" s="36" t="s">
        <v>590</v>
      </c>
      <c r="C389" s="89" t="s">
        <v>205</v>
      </c>
      <c r="D389" s="142" t="s">
        <v>875</v>
      </c>
      <c r="E389" s="123"/>
      <c r="F389" s="120" t="s">
        <v>1276</v>
      </c>
      <c r="G389" s="174"/>
      <c r="H389" s="186"/>
      <c r="I389" s="186"/>
      <c r="J389" s="112"/>
    </row>
    <row r="390" spans="1:10" ht="31.5" outlineLevel="1" x14ac:dyDescent="0.25">
      <c r="A390" s="36"/>
      <c r="B390" s="36" t="s">
        <v>591</v>
      </c>
      <c r="C390" s="89" t="s">
        <v>206</v>
      </c>
      <c r="D390" s="142" t="s">
        <v>592</v>
      </c>
      <c r="E390" s="123"/>
      <c r="F390" s="120" t="s">
        <v>1276</v>
      </c>
      <c r="G390" s="174"/>
      <c r="H390" s="186"/>
      <c r="I390" s="186"/>
      <c r="J390" s="112"/>
    </row>
    <row r="391" spans="1:10" ht="31.5" outlineLevel="1" x14ac:dyDescent="0.25">
      <c r="A391" s="36"/>
      <c r="B391" s="36" t="s">
        <v>593</v>
      </c>
      <c r="C391" s="89" t="s">
        <v>206</v>
      </c>
      <c r="D391" s="142" t="s">
        <v>594</v>
      </c>
      <c r="E391" s="123"/>
      <c r="F391" s="120" t="s">
        <v>1276</v>
      </c>
      <c r="G391" s="174"/>
      <c r="H391" s="186"/>
      <c r="I391" s="186"/>
      <c r="J391" s="112"/>
    </row>
    <row r="392" spans="1:10" ht="31.5" outlineLevel="1" x14ac:dyDescent="0.25">
      <c r="A392" s="36"/>
      <c r="B392" s="36" t="s">
        <v>595</v>
      </c>
      <c r="C392" s="89" t="s">
        <v>207</v>
      </c>
      <c r="D392" s="142">
        <v>731.25</v>
      </c>
      <c r="E392" s="142">
        <v>731.25</v>
      </c>
      <c r="F392" s="120" t="s">
        <v>1276</v>
      </c>
      <c r="G392" s="177"/>
      <c r="H392" s="186"/>
      <c r="I392" s="186"/>
      <c r="J392" s="112"/>
    </row>
    <row r="393" spans="1:10" ht="63" outlineLevel="1" x14ac:dyDescent="0.25">
      <c r="A393" s="89">
        <v>17</v>
      </c>
      <c r="B393" s="36" t="s">
        <v>596</v>
      </c>
      <c r="C393" s="89" t="s">
        <v>12</v>
      </c>
      <c r="D393" s="142">
        <v>289</v>
      </c>
      <c r="E393" s="142">
        <v>289</v>
      </c>
      <c r="F393" s="120" t="s">
        <v>1276</v>
      </c>
      <c r="G393" s="177"/>
      <c r="H393" s="186">
        <f t="shared" si="14"/>
        <v>0</v>
      </c>
      <c r="I393" s="186">
        <f t="shared" si="15"/>
        <v>0</v>
      </c>
      <c r="J393" s="112"/>
    </row>
    <row r="394" spans="1:10" ht="78.75" outlineLevel="1" x14ac:dyDescent="0.25">
      <c r="A394" s="89">
        <v>18</v>
      </c>
      <c r="B394" s="36" t="s">
        <v>597</v>
      </c>
      <c r="C394" s="89" t="s">
        <v>207</v>
      </c>
      <c r="D394" s="142">
        <v>1043.4000000000001</v>
      </c>
      <c r="E394" s="142">
        <v>1043.4000000000001</v>
      </c>
      <c r="F394" s="120" t="s">
        <v>1276</v>
      </c>
      <c r="G394" s="177"/>
      <c r="H394" s="186">
        <f t="shared" si="14"/>
        <v>0</v>
      </c>
      <c r="I394" s="186">
        <f t="shared" si="15"/>
        <v>0</v>
      </c>
      <c r="J394" s="112"/>
    </row>
    <row r="395" spans="1:10" ht="31.5" outlineLevel="1" x14ac:dyDescent="0.25">
      <c r="A395" s="89">
        <v>19</v>
      </c>
      <c r="B395" s="36" t="s">
        <v>238</v>
      </c>
      <c r="C395" s="89" t="s">
        <v>207</v>
      </c>
      <c r="D395" s="142">
        <v>104.34</v>
      </c>
      <c r="E395" s="142">
        <v>104.34</v>
      </c>
      <c r="F395" s="120" t="s">
        <v>1276</v>
      </c>
      <c r="G395" s="177"/>
      <c r="H395" s="186">
        <f t="shared" si="14"/>
        <v>0</v>
      </c>
      <c r="I395" s="186">
        <f t="shared" si="15"/>
        <v>0</v>
      </c>
      <c r="J395" s="112"/>
    </row>
    <row r="396" spans="1:10" ht="31.5" outlineLevel="1" x14ac:dyDescent="0.25">
      <c r="A396" s="89">
        <v>20</v>
      </c>
      <c r="B396" s="36" t="s">
        <v>211</v>
      </c>
      <c r="C396" s="89" t="s">
        <v>13</v>
      </c>
      <c r="D396" s="142">
        <v>1067.42</v>
      </c>
      <c r="E396" s="142">
        <v>1067.42</v>
      </c>
      <c r="F396" s="120" t="s">
        <v>1276</v>
      </c>
      <c r="G396" s="177"/>
      <c r="H396" s="186">
        <f t="shared" si="14"/>
        <v>0</v>
      </c>
      <c r="I396" s="186">
        <f t="shared" si="15"/>
        <v>0</v>
      </c>
      <c r="J396" s="112"/>
    </row>
    <row r="397" spans="1:10" ht="31.5" outlineLevel="1" x14ac:dyDescent="0.25">
      <c r="A397" s="89">
        <v>21</v>
      </c>
      <c r="B397" s="36" t="s">
        <v>212</v>
      </c>
      <c r="C397" s="89" t="s">
        <v>13</v>
      </c>
      <c r="D397" s="142">
        <v>60.75</v>
      </c>
      <c r="E397" s="142">
        <v>60.75</v>
      </c>
      <c r="F397" s="120" t="s">
        <v>1276</v>
      </c>
      <c r="G397" s="177"/>
      <c r="H397" s="186">
        <f t="shared" si="14"/>
        <v>0</v>
      </c>
      <c r="I397" s="186">
        <f t="shared" si="15"/>
        <v>0</v>
      </c>
      <c r="J397" s="112"/>
    </row>
    <row r="398" spans="1:10" ht="31.5" outlineLevel="1" x14ac:dyDescent="0.25">
      <c r="A398" s="89">
        <v>22</v>
      </c>
      <c r="B398" s="36" t="s">
        <v>213</v>
      </c>
      <c r="C398" s="89" t="s">
        <v>13</v>
      </c>
      <c r="D398" s="142">
        <v>3212.41</v>
      </c>
      <c r="E398" s="142">
        <v>3212.41</v>
      </c>
      <c r="F398" s="120" t="s">
        <v>1276</v>
      </c>
      <c r="G398" s="177"/>
      <c r="H398" s="186">
        <f t="shared" si="14"/>
        <v>0</v>
      </c>
      <c r="I398" s="186">
        <f t="shared" si="15"/>
        <v>0</v>
      </c>
      <c r="J398" s="112"/>
    </row>
    <row r="399" spans="1:10" ht="47.25" outlineLevel="1" x14ac:dyDescent="0.25">
      <c r="A399" s="89">
        <v>23</v>
      </c>
      <c r="B399" s="36" t="s">
        <v>598</v>
      </c>
      <c r="C399" s="89" t="s">
        <v>13</v>
      </c>
      <c r="D399" s="142">
        <v>7047.87</v>
      </c>
      <c r="E399" s="142">
        <v>7047.87</v>
      </c>
      <c r="F399" s="120" t="s">
        <v>1276</v>
      </c>
      <c r="G399" s="177"/>
      <c r="H399" s="186">
        <f t="shared" si="14"/>
        <v>0</v>
      </c>
      <c r="I399" s="186">
        <f t="shared" si="15"/>
        <v>0</v>
      </c>
      <c r="J399" s="112"/>
    </row>
    <row r="400" spans="1:10" ht="47.25" outlineLevel="1" x14ac:dyDescent="0.25">
      <c r="A400" s="89">
        <v>24</v>
      </c>
      <c r="B400" s="36" t="s">
        <v>214</v>
      </c>
      <c r="C400" s="89" t="s">
        <v>13</v>
      </c>
      <c r="D400" s="142">
        <v>4655.5</v>
      </c>
      <c r="E400" s="142">
        <v>4655.5</v>
      </c>
      <c r="F400" s="120" t="s">
        <v>1276</v>
      </c>
      <c r="G400" s="177"/>
      <c r="H400" s="186">
        <f t="shared" si="14"/>
        <v>0</v>
      </c>
      <c r="I400" s="186">
        <f t="shared" si="15"/>
        <v>0</v>
      </c>
      <c r="J400" s="112"/>
    </row>
    <row r="401" spans="1:10" ht="15.75" outlineLevel="1" x14ac:dyDescent="0.25">
      <c r="A401" s="36"/>
      <c r="B401" s="64" t="s">
        <v>220</v>
      </c>
      <c r="C401" s="89"/>
      <c r="D401" s="152"/>
      <c r="E401" s="196"/>
      <c r="F401" s="189"/>
      <c r="G401" s="197"/>
      <c r="H401" s="188"/>
      <c r="I401" s="188"/>
      <c r="J401" s="112"/>
    </row>
    <row r="402" spans="1:10" ht="15.75" outlineLevel="1" x14ac:dyDescent="0.25">
      <c r="A402" s="36"/>
      <c r="B402" s="7" t="s">
        <v>599</v>
      </c>
      <c r="C402" s="89"/>
      <c r="D402" s="152"/>
      <c r="E402" s="196"/>
      <c r="F402" s="189"/>
      <c r="G402" s="197"/>
      <c r="H402" s="188"/>
      <c r="I402" s="188"/>
      <c r="J402" s="112"/>
    </row>
    <row r="403" spans="1:10" ht="63" outlineLevel="1" x14ac:dyDescent="0.25">
      <c r="A403" s="89">
        <v>25</v>
      </c>
      <c r="B403" s="36" t="s">
        <v>600</v>
      </c>
      <c r="C403" s="89" t="s">
        <v>243</v>
      </c>
      <c r="D403" s="142" t="s">
        <v>876</v>
      </c>
      <c r="E403" s="127"/>
      <c r="F403" s="120" t="s">
        <v>1276</v>
      </c>
      <c r="G403" s="177"/>
      <c r="H403" s="186">
        <f t="shared" si="14"/>
        <v>0</v>
      </c>
      <c r="I403" s="186">
        <f t="shared" si="15"/>
        <v>0</v>
      </c>
      <c r="J403" s="112"/>
    </row>
    <row r="404" spans="1:10" ht="63" outlineLevel="1" x14ac:dyDescent="0.25">
      <c r="A404" s="89">
        <v>26</v>
      </c>
      <c r="B404" s="36" t="s">
        <v>601</v>
      </c>
      <c r="C404" s="89" t="s">
        <v>243</v>
      </c>
      <c r="D404" s="142" t="s">
        <v>877</v>
      </c>
      <c r="E404" s="127"/>
      <c r="F404" s="120" t="s">
        <v>1276</v>
      </c>
      <c r="G404" s="177"/>
      <c r="H404" s="186">
        <f t="shared" si="14"/>
        <v>0</v>
      </c>
      <c r="I404" s="186">
        <f t="shared" si="15"/>
        <v>0</v>
      </c>
      <c r="J404" s="112"/>
    </row>
    <row r="405" spans="1:10" ht="63" outlineLevel="1" x14ac:dyDescent="0.25">
      <c r="A405" s="89">
        <v>27</v>
      </c>
      <c r="B405" s="36" t="s">
        <v>602</v>
      </c>
      <c r="C405" s="89" t="s">
        <v>243</v>
      </c>
      <c r="D405" s="142" t="s">
        <v>603</v>
      </c>
      <c r="E405" s="123"/>
      <c r="F405" s="120" t="s">
        <v>1276</v>
      </c>
      <c r="G405" s="177"/>
      <c r="H405" s="186">
        <f t="shared" si="14"/>
        <v>0</v>
      </c>
      <c r="I405" s="186">
        <f t="shared" si="15"/>
        <v>0</v>
      </c>
      <c r="J405" s="112"/>
    </row>
    <row r="406" spans="1:10" ht="63" outlineLevel="1" x14ac:dyDescent="0.25">
      <c r="A406" s="89">
        <v>28</v>
      </c>
      <c r="B406" s="20" t="s">
        <v>604</v>
      </c>
      <c r="C406" s="33" t="s">
        <v>243</v>
      </c>
      <c r="D406" s="135" t="s">
        <v>605</v>
      </c>
      <c r="E406" s="125"/>
      <c r="F406" s="120" t="s">
        <v>1276</v>
      </c>
      <c r="G406" s="177"/>
      <c r="H406" s="186">
        <f t="shared" si="14"/>
        <v>0</v>
      </c>
      <c r="I406" s="186">
        <f t="shared" si="15"/>
        <v>0</v>
      </c>
      <c r="J406" s="112"/>
    </row>
    <row r="407" spans="1:10" ht="31.5" outlineLevel="1" x14ac:dyDescent="0.25">
      <c r="A407" s="89">
        <v>29</v>
      </c>
      <c r="B407" s="36" t="s">
        <v>583</v>
      </c>
      <c r="C407" s="89" t="s">
        <v>280</v>
      </c>
      <c r="D407" s="142" t="s">
        <v>606</v>
      </c>
      <c r="E407" s="123"/>
      <c r="F407" s="120" t="s">
        <v>1276</v>
      </c>
      <c r="G407" s="177"/>
      <c r="H407" s="186">
        <f t="shared" si="14"/>
        <v>0</v>
      </c>
      <c r="I407" s="186">
        <f t="shared" si="15"/>
        <v>0</v>
      </c>
      <c r="J407" s="112"/>
    </row>
    <row r="408" spans="1:10" ht="31.5" outlineLevel="1" x14ac:dyDescent="0.25">
      <c r="A408" s="89">
        <v>30</v>
      </c>
      <c r="B408" s="36" t="s">
        <v>226</v>
      </c>
      <c r="C408" s="89" t="s">
        <v>198</v>
      </c>
      <c r="D408" s="142">
        <v>370</v>
      </c>
      <c r="E408" s="142">
        <v>370</v>
      </c>
      <c r="F408" s="120" t="s">
        <v>1276</v>
      </c>
      <c r="G408" s="177"/>
      <c r="H408" s="186">
        <f t="shared" si="14"/>
        <v>0</v>
      </c>
      <c r="I408" s="186">
        <f t="shared" si="15"/>
        <v>0</v>
      </c>
      <c r="J408" s="112"/>
    </row>
    <row r="409" spans="1:10" ht="31.5" outlineLevel="1" x14ac:dyDescent="0.25">
      <c r="A409" s="89">
        <v>31</v>
      </c>
      <c r="B409" s="36" t="s">
        <v>227</v>
      </c>
      <c r="C409" s="89" t="s">
        <v>321</v>
      </c>
      <c r="D409" s="142">
        <v>1</v>
      </c>
      <c r="E409" s="142">
        <v>1</v>
      </c>
      <c r="F409" s="120" t="s">
        <v>1276</v>
      </c>
      <c r="G409" s="177"/>
      <c r="H409" s="186">
        <f t="shared" si="14"/>
        <v>0</v>
      </c>
      <c r="I409" s="186">
        <f t="shared" si="15"/>
        <v>0</v>
      </c>
      <c r="J409" s="112"/>
    </row>
    <row r="410" spans="1:10" ht="110.25" outlineLevel="1" x14ac:dyDescent="0.25">
      <c r="A410" s="89">
        <v>32</v>
      </c>
      <c r="B410" s="36" t="s">
        <v>607</v>
      </c>
      <c r="C410" s="89" t="s">
        <v>228</v>
      </c>
      <c r="D410" s="142" t="s">
        <v>608</v>
      </c>
      <c r="E410" s="123"/>
      <c r="F410" s="120" t="s">
        <v>1276</v>
      </c>
      <c r="G410" s="177"/>
      <c r="H410" s="186">
        <f t="shared" si="14"/>
        <v>0</v>
      </c>
      <c r="I410" s="186">
        <f t="shared" si="15"/>
        <v>0</v>
      </c>
      <c r="J410" s="112"/>
    </row>
    <row r="411" spans="1:10" ht="31.5" outlineLevel="1" x14ac:dyDescent="0.25">
      <c r="A411" s="89">
        <v>33</v>
      </c>
      <c r="B411" s="36" t="s">
        <v>235</v>
      </c>
      <c r="C411" s="89" t="s">
        <v>327</v>
      </c>
      <c r="D411" s="142">
        <v>1</v>
      </c>
      <c r="E411" s="142">
        <v>1</v>
      </c>
      <c r="F411" s="120" t="s">
        <v>1276</v>
      </c>
      <c r="G411" s="177"/>
      <c r="H411" s="186">
        <f t="shared" si="14"/>
        <v>0</v>
      </c>
      <c r="I411" s="186">
        <f t="shared" si="15"/>
        <v>0</v>
      </c>
      <c r="J411" s="112"/>
    </row>
    <row r="412" spans="1:10" ht="47.25" outlineLevel="1" x14ac:dyDescent="0.25">
      <c r="A412" s="89">
        <v>34</v>
      </c>
      <c r="B412" s="36" t="s">
        <v>609</v>
      </c>
      <c r="C412" s="89" t="s">
        <v>13</v>
      </c>
      <c r="D412" s="142">
        <v>148</v>
      </c>
      <c r="E412" s="142">
        <v>148</v>
      </c>
      <c r="F412" s="120" t="s">
        <v>1276</v>
      </c>
      <c r="G412" s="177"/>
      <c r="H412" s="186">
        <f t="shared" si="14"/>
        <v>0</v>
      </c>
      <c r="I412" s="186">
        <f t="shared" si="15"/>
        <v>0</v>
      </c>
      <c r="J412" s="112"/>
    </row>
    <row r="413" spans="1:10" ht="94.5" outlineLevel="1" x14ac:dyDescent="0.25">
      <c r="A413" s="89">
        <v>35</v>
      </c>
      <c r="B413" s="36" t="s">
        <v>610</v>
      </c>
      <c r="C413" s="89" t="s">
        <v>207</v>
      </c>
      <c r="D413" s="142">
        <v>14.8</v>
      </c>
      <c r="E413" s="142">
        <v>14.8</v>
      </c>
      <c r="F413" s="120" t="s">
        <v>1276</v>
      </c>
      <c r="G413" s="177"/>
      <c r="H413" s="186">
        <f t="shared" si="14"/>
        <v>0</v>
      </c>
      <c r="I413" s="186">
        <f t="shared" si="15"/>
        <v>0</v>
      </c>
      <c r="J413" s="112"/>
    </row>
    <row r="414" spans="1:10" ht="31.5" outlineLevel="1" x14ac:dyDescent="0.25">
      <c r="A414" s="89">
        <v>36</v>
      </c>
      <c r="B414" s="36" t="s">
        <v>238</v>
      </c>
      <c r="C414" s="89" t="s">
        <v>207</v>
      </c>
      <c r="D414" s="142">
        <v>1.48</v>
      </c>
      <c r="E414" s="142">
        <v>1.48</v>
      </c>
      <c r="F414" s="120" t="s">
        <v>1276</v>
      </c>
      <c r="G414" s="177"/>
      <c r="H414" s="186">
        <f t="shared" si="14"/>
        <v>0</v>
      </c>
      <c r="I414" s="186">
        <f t="shared" si="15"/>
        <v>0</v>
      </c>
      <c r="J414" s="112"/>
    </row>
    <row r="415" spans="1:10" ht="94.5" outlineLevel="1" x14ac:dyDescent="0.25">
      <c r="A415" s="89">
        <v>37</v>
      </c>
      <c r="B415" s="36" t="s">
        <v>611</v>
      </c>
      <c r="C415" s="89" t="s">
        <v>207</v>
      </c>
      <c r="D415" s="142">
        <v>48.1</v>
      </c>
      <c r="E415" s="142">
        <v>48.1</v>
      </c>
      <c r="F415" s="120" t="s">
        <v>1276</v>
      </c>
      <c r="G415" s="177"/>
      <c r="H415" s="186">
        <f t="shared" si="14"/>
        <v>0</v>
      </c>
      <c r="I415" s="186">
        <f t="shared" si="15"/>
        <v>0</v>
      </c>
      <c r="J415" s="112"/>
    </row>
    <row r="416" spans="1:10" ht="31.5" outlineLevel="1" x14ac:dyDescent="0.25">
      <c r="A416" s="89">
        <v>38</v>
      </c>
      <c r="B416" s="36" t="s">
        <v>238</v>
      </c>
      <c r="C416" s="89" t="s">
        <v>207</v>
      </c>
      <c r="D416" s="142">
        <v>4.8099999999999996</v>
      </c>
      <c r="E416" s="142">
        <v>4.8099999999999996</v>
      </c>
      <c r="F416" s="120" t="s">
        <v>1276</v>
      </c>
      <c r="G416" s="177"/>
      <c r="H416" s="186">
        <f t="shared" si="14"/>
        <v>0</v>
      </c>
      <c r="I416" s="186">
        <f t="shared" si="15"/>
        <v>0</v>
      </c>
      <c r="J416" s="112"/>
    </row>
    <row r="417" spans="1:10" ht="28.5" customHeight="1" outlineLevel="1" x14ac:dyDescent="0.25">
      <c r="A417" s="36"/>
      <c r="B417" s="7" t="s">
        <v>612</v>
      </c>
      <c r="C417" s="89"/>
      <c r="D417" s="152"/>
      <c r="E417" s="198"/>
      <c r="F417" s="189"/>
      <c r="G417" s="197"/>
      <c r="H417" s="188"/>
      <c r="I417" s="188"/>
      <c r="J417" s="112"/>
    </row>
    <row r="418" spans="1:10" ht="63" outlineLevel="1" x14ac:dyDescent="0.25">
      <c r="A418" s="89">
        <v>39</v>
      </c>
      <c r="B418" s="36" t="s">
        <v>614</v>
      </c>
      <c r="C418" s="89" t="s">
        <v>243</v>
      </c>
      <c r="D418" s="142" t="s">
        <v>877</v>
      </c>
      <c r="E418" s="127"/>
      <c r="F418" s="120" t="s">
        <v>1276</v>
      </c>
      <c r="G418" s="177"/>
      <c r="H418" s="186">
        <f t="shared" si="14"/>
        <v>0</v>
      </c>
      <c r="I418" s="186">
        <f t="shared" si="15"/>
        <v>0</v>
      </c>
      <c r="J418" s="112"/>
    </row>
    <row r="419" spans="1:10" ht="63" outlineLevel="1" x14ac:dyDescent="0.25">
      <c r="A419" s="89">
        <v>40</v>
      </c>
      <c r="B419" s="36" t="s">
        <v>616</v>
      </c>
      <c r="C419" s="89" t="s">
        <v>243</v>
      </c>
      <c r="D419" s="142" t="s">
        <v>877</v>
      </c>
      <c r="E419" s="127"/>
      <c r="F419" s="120" t="s">
        <v>1276</v>
      </c>
      <c r="G419" s="177"/>
      <c r="H419" s="186">
        <f t="shared" si="14"/>
        <v>0</v>
      </c>
      <c r="I419" s="186">
        <f t="shared" si="15"/>
        <v>0</v>
      </c>
      <c r="J419" s="112"/>
    </row>
    <row r="420" spans="1:10" ht="63" outlineLevel="1" x14ac:dyDescent="0.25">
      <c r="A420" s="89">
        <v>41</v>
      </c>
      <c r="B420" s="36" t="s">
        <v>618</v>
      </c>
      <c r="C420" s="89" t="s">
        <v>243</v>
      </c>
      <c r="D420" s="142" t="s">
        <v>605</v>
      </c>
      <c r="E420" s="123"/>
      <c r="F420" s="120" t="s">
        <v>1276</v>
      </c>
      <c r="G420" s="177"/>
      <c r="H420" s="186">
        <f t="shared" si="14"/>
        <v>0</v>
      </c>
      <c r="I420" s="186">
        <f t="shared" si="15"/>
        <v>0</v>
      </c>
      <c r="J420" s="112"/>
    </row>
    <row r="421" spans="1:10" ht="63" outlineLevel="1" x14ac:dyDescent="0.25">
      <c r="A421" s="89">
        <v>42</v>
      </c>
      <c r="B421" s="20" t="s">
        <v>620</v>
      </c>
      <c r="C421" s="33" t="s">
        <v>243</v>
      </c>
      <c r="D421" s="135" t="s">
        <v>605</v>
      </c>
      <c r="E421" s="125"/>
      <c r="F421" s="120" t="s">
        <v>1276</v>
      </c>
      <c r="G421" s="177"/>
      <c r="H421" s="186">
        <f t="shared" si="14"/>
        <v>0</v>
      </c>
      <c r="I421" s="186">
        <f t="shared" si="15"/>
        <v>0</v>
      </c>
      <c r="J421" s="112"/>
    </row>
    <row r="422" spans="1:10" ht="31.5" outlineLevel="1" x14ac:dyDescent="0.25">
      <c r="A422" s="89">
        <v>43</v>
      </c>
      <c r="B422" s="36" t="s">
        <v>583</v>
      </c>
      <c r="C422" s="89" t="s">
        <v>280</v>
      </c>
      <c r="D422" s="142" t="s">
        <v>622</v>
      </c>
      <c r="E422" s="123"/>
      <c r="F422" s="120" t="s">
        <v>1276</v>
      </c>
      <c r="G422" s="177"/>
      <c r="H422" s="186">
        <f t="shared" si="14"/>
        <v>0</v>
      </c>
      <c r="I422" s="186">
        <f t="shared" si="15"/>
        <v>0</v>
      </c>
      <c r="J422" s="112"/>
    </row>
    <row r="423" spans="1:10" ht="31.5" outlineLevel="1" x14ac:dyDescent="0.25">
      <c r="A423" s="89">
        <v>44</v>
      </c>
      <c r="B423" s="36" t="s">
        <v>226</v>
      </c>
      <c r="C423" s="89" t="s">
        <v>198</v>
      </c>
      <c r="D423" s="142">
        <v>222</v>
      </c>
      <c r="E423" s="142">
        <v>222</v>
      </c>
      <c r="F423" s="120" t="s">
        <v>1276</v>
      </c>
      <c r="G423" s="177"/>
      <c r="H423" s="186">
        <f t="shared" si="14"/>
        <v>0</v>
      </c>
      <c r="I423" s="186">
        <f t="shared" si="15"/>
        <v>0</v>
      </c>
      <c r="J423" s="112"/>
    </row>
    <row r="424" spans="1:10" ht="31.5" outlineLevel="1" x14ac:dyDescent="0.25">
      <c r="A424" s="89">
        <v>45</v>
      </c>
      <c r="B424" s="36" t="s">
        <v>227</v>
      </c>
      <c r="C424" s="89" t="s">
        <v>321</v>
      </c>
      <c r="D424" s="142">
        <v>1</v>
      </c>
      <c r="E424" s="142">
        <v>1</v>
      </c>
      <c r="F424" s="120" t="s">
        <v>1276</v>
      </c>
      <c r="G424" s="177"/>
      <c r="H424" s="186">
        <f t="shared" si="14"/>
        <v>0</v>
      </c>
      <c r="I424" s="186">
        <f t="shared" si="15"/>
        <v>0</v>
      </c>
      <c r="J424" s="112"/>
    </row>
    <row r="425" spans="1:10" ht="110.25" outlineLevel="1" x14ac:dyDescent="0.25">
      <c r="A425" s="89">
        <v>46</v>
      </c>
      <c r="B425" s="36" t="s">
        <v>626</v>
      </c>
      <c r="C425" s="89" t="s">
        <v>228</v>
      </c>
      <c r="D425" s="142" t="s">
        <v>627</v>
      </c>
      <c r="E425" s="123"/>
      <c r="F425" s="120" t="s">
        <v>1276</v>
      </c>
      <c r="G425" s="177"/>
      <c r="H425" s="186">
        <f t="shared" si="14"/>
        <v>0</v>
      </c>
      <c r="I425" s="186">
        <f t="shared" si="15"/>
        <v>0</v>
      </c>
      <c r="J425" s="112"/>
    </row>
    <row r="426" spans="1:10" ht="47.25" outlineLevel="1" x14ac:dyDescent="0.25">
      <c r="A426" s="89">
        <v>47</v>
      </c>
      <c r="B426" s="36" t="s">
        <v>878</v>
      </c>
      <c r="C426" s="89" t="s">
        <v>30</v>
      </c>
      <c r="D426" s="142" t="s">
        <v>629</v>
      </c>
      <c r="E426" s="123"/>
      <c r="F426" s="120" t="s">
        <v>1276</v>
      </c>
      <c r="G426" s="177"/>
      <c r="H426" s="186">
        <f t="shared" si="14"/>
        <v>0</v>
      </c>
      <c r="I426" s="186">
        <f t="shared" si="15"/>
        <v>0</v>
      </c>
      <c r="J426" s="112"/>
    </row>
    <row r="427" spans="1:10" ht="47.25" outlineLevel="1" x14ac:dyDescent="0.25">
      <c r="A427" s="89">
        <v>48</v>
      </c>
      <c r="B427" s="36" t="s">
        <v>631</v>
      </c>
      <c r="C427" s="89" t="s">
        <v>11</v>
      </c>
      <c r="D427" s="142">
        <v>2</v>
      </c>
      <c r="E427" s="142">
        <v>2</v>
      </c>
      <c r="F427" s="120" t="s">
        <v>1276</v>
      </c>
      <c r="G427" s="177"/>
      <c r="H427" s="186">
        <f t="shared" si="14"/>
        <v>0</v>
      </c>
      <c r="I427" s="186">
        <f t="shared" si="15"/>
        <v>0</v>
      </c>
      <c r="J427" s="112"/>
    </row>
    <row r="428" spans="1:10" ht="47.25" outlineLevel="1" x14ac:dyDescent="0.25">
      <c r="A428" s="89">
        <v>49</v>
      </c>
      <c r="B428" s="36" t="s">
        <v>633</v>
      </c>
      <c r="C428" s="89" t="s">
        <v>232</v>
      </c>
      <c r="D428" s="142" t="s">
        <v>879</v>
      </c>
      <c r="E428" s="127"/>
      <c r="F428" s="120" t="s">
        <v>1276</v>
      </c>
      <c r="G428" s="177"/>
      <c r="H428" s="186">
        <f t="shared" si="14"/>
        <v>0</v>
      </c>
      <c r="I428" s="186">
        <f t="shared" si="15"/>
        <v>0</v>
      </c>
      <c r="J428" s="112"/>
    </row>
    <row r="429" spans="1:10" ht="31.5" outlineLevel="1" x14ac:dyDescent="0.25">
      <c r="A429" s="89">
        <v>50</v>
      </c>
      <c r="B429" s="36" t="s">
        <v>635</v>
      </c>
      <c r="C429" s="89" t="s">
        <v>79</v>
      </c>
      <c r="D429" s="142">
        <v>1</v>
      </c>
      <c r="E429" s="142">
        <v>1</v>
      </c>
      <c r="F429" s="120" t="s">
        <v>1276</v>
      </c>
      <c r="G429" s="177"/>
      <c r="H429" s="186">
        <f t="shared" si="14"/>
        <v>0</v>
      </c>
      <c r="I429" s="186">
        <f t="shared" si="15"/>
        <v>0</v>
      </c>
      <c r="J429" s="112"/>
    </row>
    <row r="430" spans="1:10" ht="31.5" outlineLevel="1" x14ac:dyDescent="0.25">
      <c r="A430" s="89">
        <v>51</v>
      </c>
      <c r="B430" s="36" t="s">
        <v>235</v>
      </c>
      <c r="C430" s="89" t="s">
        <v>327</v>
      </c>
      <c r="D430" s="142">
        <v>1</v>
      </c>
      <c r="E430" s="142">
        <v>1</v>
      </c>
      <c r="F430" s="120" t="s">
        <v>1276</v>
      </c>
      <c r="G430" s="177"/>
      <c r="H430" s="186">
        <f t="shared" si="14"/>
        <v>0</v>
      </c>
      <c r="I430" s="186">
        <f t="shared" si="15"/>
        <v>0</v>
      </c>
      <c r="J430" s="112"/>
    </row>
    <row r="431" spans="1:10" ht="47.25" outlineLevel="1" x14ac:dyDescent="0.25">
      <c r="A431" s="89">
        <v>52</v>
      </c>
      <c r="B431" s="36" t="s">
        <v>609</v>
      </c>
      <c r="C431" s="89" t="s">
        <v>13</v>
      </c>
      <c r="D431" s="142">
        <v>111</v>
      </c>
      <c r="E431" s="142">
        <v>111</v>
      </c>
      <c r="F431" s="120" t="s">
        <v>1276</v>
      </c>
      <c r="G431" s="177"/>
      <c r="H431" s="186">
        <f t="shared" si="14"/>
        <v>0</v>
      </c>
      <c r="I431" s="186">
        <f t="shared" si="15"/>
        <v>0</v>
      </c>
      <c r="J431" s="112"/>
    </row>
    <row r="432" spans="1:10" ht="94.5" outlineLevel="1" x14ac:dyDescent="0.25">
      <c r="A432" s="89">
        <v>53</v>
      </c>
      <c r="B432" s="36" t="s">
        <v>237</v>
      </c>
      <c r="C432" s="89" t="s">
        <v>207</v>
      </c>
      <c r="D432" s="142">
        <v>11.84</v>
      </c>
      <c r="E432" s="142">
        <v>11.84</v>
      </c>
      <c r="F432" s="120" t="s">
        <v>1276</v>
      </c>
      <c r="G432" s="177"/>
      <c r="H432" s="186">
        <f t="shared" si="14"/>
        <v>0</v>
      </c>
      <c r="I432" s="186">
        <f t="shared" si="15"/>
        <v>0</v>
      </c>
      <c r="J432" s="112"/>
    </row>
    <row r="433" spans="1:10" ht="31.5" outlineLevel="1" x14ac:dyDescent="0.25">
      <c r="A433" s="89">
        <v>54</v>
      </c>
      <c r="B433" s="36" t="s">
        <v>238</v>
      </c>
      <c r="C433" s="89" t="s">
        <v>207</v>
      </c>
      <c r="D433" s="142">
        <v>1.18</v>
      </c>
      <c r="E433" s="142">
        <v>1.18</v>
      </c>
      <c r="F433" s="120" t="s">
        <v>1276</v>
      </c>
      <c r="G433" s="177"/>
      <c r="H433" s="186">
        <f t="shared" si="14"/>
        <v>0</v>
      </c>
      <c r="I433" s="186">
        <f t="shared" si="15"/>
        <v>0</v>
      </c>
      <c r="J433" s="112"/>
    </row>
    <row r="434" spans="1:10" ht="47.25" outlineLevel="1" x14ac:dyDescent="0.25">
      <c r="A434" s="89">
        <v>55</v>
      </c>
      <c r="B434" s="36" t="s">
        <v>638</v>
      </c>
      <c r="C434" s="89" t="s">
        <v>219</v>
      </c>
      <c r="D434" s="152">
        <v>104</v>
      </c>
      <c r="E434" s="152">
        <v>104</v>
      </c>
      <c r="F434" s="120" t="s">
        <v>1276</v>
      </c>
      <c r="G434" s="177"/>
      <c r="H434" s="186"/>
      <c r="I434" s="186">
        <f>SUM(E435*G435+E436*G436+E437*G437+E438*G438)</f>
        <v>0</v>
      </c>
      <c r="J434" s="120" t="s">
        <v>1287</v>
      </c>
    </row>
    <row r="435" spans="1:10" ht="47.25" outlineLevel="1" x14ac:dyDescent="0.25">
      <c r="A435" s="36"/>
      <c r="B435" s="36" t="s">
        <v>590</v>
      </c>
      <c r="C435" s="89" t="s">
        <v>205</v>
      </c>
      <c r="D435" s="152" t="s">
        <v>639</v>
      </c>
      <c r="E435" s="128"/>
      <c r="F435" s="120" t="s">
        <v>1276</v>
      </c>
      <c r="G435" s="177"/>
      <c r="H435" s="186"/>
      <c r="I435" s="186"/>
      <c r="J435" s="112"/>
    </row>
    <row r="436" spans="1:10" ht="31.5" outlineLevel="1" x14ac:dyDescent="0.25">
      <c r="A436" s="36"/>
      <c r="B436" s="36" t="s">
        <v>640</v>
      </c>
      <c r="C436" s="89" t="s">
        <v>206</v>
      </c>
      <c r="D436" s="152" t="s">
        <v>641</v>
      </c>
      <c r="E436" s="128"/>
      <c r="F436" s="120" t="s">
        <v>1276</v>
      </c>
      <c r="G436" s="177"/>
      <c r="H436" s="186"/>
      <c r="I436" s="186"/>
      <c r="J436" s="112"/>
    </row>
    <row r="437" spans="1:10" ht="31.5" outlineLevel="1" x14ac:dyDescent="0.25">
      <c r="A437" s="36"/>
      <c r="B437" s="36" t="s">
        <v>642</v>
      </c>
      <c r="C437" s="89" t="s">
        <v>206</v>
      </c>
      <c r="D437" s="152" t="s">
        <v>643</v>
      </c>
      <c r="E437" s="128"/>
      <c r="F437" s="120" t="s">
        <v>1276</v>
      </c>
      <c r="G437" s="177"/>
      <c r="H437" s="186"/>
      <c r="I437" s="186"/>
      <c r="J437" s="112"/>
    </row>
    <row r="438" spans="1:10" ht="31.5" outlineLevel="1" x14ac:dyDescent="0.25">
      <c r="A438" s="36"/>
      <c r="B438" s="36" t="s">
        <v>595</v>
      </c>
      <c r="C438" s="89" t="s">
        <v>207</v>
      </c>
      <c r="D438" s="152">
        <v>13.7</v>
      </c>
      <c r="E438" s="152">
        <v>13.7</v>
      </c>
      <c r="F438" s="120" t="s">
        <v>1276</v>
      </c>
      <c r="G438" s="177"/>
      <c r="H438" s="186"/>
      <c r="I438" s="186"/>
      <c r="J438" s="112"/>
    </row>
    <row r="439" spans="1:10" ht="15.75" outlineLevel="1" x14ac:dyDescent="0.25">
      <c r="A439" s="36"/>
      <c r="B439" s="7" t="s">
        <v>644</v>
      </c>
      <c r="C439" s="89"/>
      <c r="D439" s="152"/>
      <c r="E439" s="35"/>
      <c r="F439" s="189"/>
      <c r="G439" s="197"/>
      <c r="H439" s="188"/>
      <c r="I439" s="188"/>
      <c r="J439" s="112"/>
    </row>
    <row r="440" spans="1:10" ht="63" outlineLevel="1" x14ac:dyDescent="0.25">
      <c r="A440" s="89">
        <v>56</v>
      </c>
      <c r="B440" s="36" t="s">
        <v>645</v>
      </c>
      <c r="C440" s="89" t="s">
        <v>243</v>
      </c>
      <c r="D440" s="152" t="s">
        <v>877</v>
      </c>
      <c r="E440" s="129"/>
      <c r="F440" s="120" t="s">
        <v>1276</v>
      </c>
      <c r="G440" s="177"/>
      <c r="H440" s="186">
        <f t="shared" ref="H440:H500" si="16">G440*E440</f>
        <v>0</v>
      </c>
      <c r="I440" s="186">
        <f t="shared" ref="I440:I500" si="17">H440</f>
        <v>0</v>
      </c>
      <c r="J440" s="112"/>
    </row>
    <row r="441" spans="1:10" ht="63" outlineLevel="1" x14ac:dyDescent="0.25">
      <c r="A441" s="89">
        <v>57</v>
      </c>
      <c r="B441" s="36" t="s">
        <v>647</v>
      </c>
      <c r="C441" s="89" t="s">
        <v>243</v>
      </c>
      <c r="D441" s="152" t="s">
        <v>876</v>
      </c>
      <c r="E441" s="129"/>
      <c r="F441" s="120" t="s">
        <v>1276</v>
      </c>
      <c r="G441" s="177"/>
      <c r="H441" s="186">
        <f t="shared" si="16"/>
        <v>0</v>
      </c>
      <c r="I441" s="186">
        <f t="shared" si="17"/>
        <v>0</v>
      </c>
      <c r="J441" s="112"/>
    </row>
    <row r="442" spans="1:10" ht="63" outlineLevel="1" x14ac:dyDescent="0.25">
      <c r="A442" s="89">
        <v>58</v>
      </c>
      <c r="B442" s="36" t="s">
        <v>618</v>
      </c>
      <c r="C442" s="89" t="s">
        <v>243</v>
      </c>
      <c r="D442" s="152" t="s">
        <v>605</v>
      </c>
      <c r="E442" s="128"/>
      <c r="F442" s="120" t="s">
        <v>1276</v>
      </c>
      <c r="G442" s="177"/>
      <c r="H442" s="186">
        <f t="shared" si="16"/>
        <v>0</v>
      </c>
      <c r="I442" s="186">
        <f t="shared" si="17"/>
        <v>0</v>
      </c>
      <c r="J442" s="112"/>
    </row>
    <row r="443" spans="1:10" ht="31.5" customHeight="1" outlineLevel="1" x14ac:dyDescent="0.25">
      <c r="A443" s="89">
        <v>59</v>
      </c>
      <c r="B443" s="36" t="s">
        <v>620</v>
      </c>
      <c r="C443" s="89" t="s">
        <v>243</v>
      </c>
      <c r="D443" s="152" t="s">
        <v>605</v>
      </c>
      <c r="E443" s="128"/>
      <c r="F443" s="120" t="s">
        <v>1276</v>
      </c>
      <c r="G443" s="177"/>
      <c r="H443" s="186">
        <f t="shared" si="16"/>
        <v>0</v>
      </c>
      <c r="I443" s="186">
        <f t="shared" si="17"/>
        <v>0</v>
      </c>
      <c r="J443" s="112"/>
    </row>
    <row r="444" spans="1:10" ht="31.5" outlineLevel="1" x14ac:dyDescent="0.25">
      <c r="A444" s="89">
        <v>60</v>
      </c>
      <c r="B444" s="36" t="s">
        <v>583</v>
      </c>
      <c r="C444" s="89" t="s">
        <v>280</v>
      </c>
      <c r="D444" s="152" t="s">
        <v>651</v>
      </c>
      <c r="E444" s="128"/>
      <c r="F444" s="120" t="s">
        <v>1276</v>
      </c>
      <c r="G444" s="177"/>
      <c r="H444" s="186">
        <f t="shared" si="16"/>
        <v>0</v>
      </c>
      <c r="I444" s="186">
        <f t="shared" si="17"/>
        <v>0</v>
      </c>
      <c r="J444" s="112"/>
    </row>
    <row r="445" spans="1:10" ht="31.5" outlineLevel="1" x14ac:dyDescent="0.25">
      <c r="A445" s="89">
        <v>61</v>
      </c>
      <c r="B445" s="36" t="s">
        <v>226</v>
      </c>
      <c r="C445" s="89" t="s">
        <v>198</v>
      </c>
      <c r="D445" s="152">
        <v>222</v>
      </c>
      <c r="E445" s="152">
        <v>222</v>
      </c>
      <c r="F445" s="120" t="s">
        <v>1276</v>
      </c>
      <c r="G445" s="177"/>
      <c r="H445" s="186">
        <f t="shared" si="16"/>
        <v>0</v>
      </c>
      <c r="I445" s="186">
        <f t="shared" si="17"/>
        <v>0</v>
      </c>
      <c r="J445" s="112"/>
    </row>
    <row r="446" spans="1:10" ht="31.5" outlineLevel="1" x14ac:dyDescent="0.25">
      <c r="A446" s="89">
        <v>62</v>
      </c>
      <c r="B446" s="36" t="s">
        <v>227</v>
      </c>
      <c r="C446" s="89" t="s">
        <v>321</v>
      </c>
      <c r="D446" s="152">
        <v>1</v>
      </c>
      <c r="E446" s="152">
        <v>1</v>
      </c>
      <c r="F446" s="120" t="s">
        <v>1276</v>
      </c>
      <c r="G446" s="177"/>
      <c r="H446" s="186">
        <f t="shared" si="16"/>
        <v>0</v>
      </c>
      <c r="I446" s="186">
        <f t="shared" si="17"/>
        <v>0</v>
      </c>
      <c r="J446" s="112"/>
    </row>
    <row r="447" spans="1:10" ht="111.75" customHeight="1" outlineLevel="1" x14ac:dyDescent="0.25">
      <c r="A447" s="89">
        <v>63</v>
      </c>
      <c r="B447" s="36" t="s">
        <v>626</v>
      </c>
      <c r="C447" s="89" t="s">
        <v>228</v>
      </c>
      <c r="D447" s="152" t="s">
        <v>880</v>
      </c>
      <c r="E447" s="129"/>
      <c r="F447" s="120" t="s">
        <v>1276</v>
      </c>
      <c r="G447" s="177"/>
      <c r="H447" s="186">
        <f t="shared" si="16"/>
        <v>0</v>
      </c>
      <c r="I447" s="186">
        <f t="shared" si="17"/>
        <v>0</v>
      </c>
      <c r="J447" s="112"/>
    </row>
    <row r="448" spans="1:10" ht="47.25" outlineLevel="1" x14ac:dyDescent="0.25">
      <c r="A448" s="89">
        <v>64</v>
      </c>
      <c r="B448" s="36" t="s">
        <v>878</v>
      </c>
      <c r="C448" s="89" t="s">
        <v>30</v>
      </c>
      <c r="D448" s="152" t="s">
        <v>881</v>
      </c>
      <c r="E448" s="129"/>
      <c r="F448" s="120" t="s">
        <v>1276</v>
      </c>
      <c r="G448" s="177"/>
      <c r="H448" s="186">
        <f t="shared" si="16"/>
        <v>0</v>
      </c>
      <c r="I448" s="186">
        <f t="shared" si="17"/>
        <v>0</v>
      </c>
      <c r="J448" s="112"/>
    </row>
    <row r="449" spans="1:10" ht="47.25" outlineLevel="1" x14ac:dyDescent="0.25">
      <c r="A449" s="89">
        <v>65</v>
      </c>
      <c r="B449" s="36" t="s">
        <v>631</v>
      </c>
      <c r="C449" s="89" t="s">
        <v>11</v>
      </c>
      <c r="D449" s="152">
        <v>2</v>
      </c>
      <c r="E449" s="152">
        <v>2</v>
      </c>
      <c r="F449" s="120" t="s">
        <v>1276</v>
      </c>
      <c r="G449" s="177"/>
      <c r="H449" s="186">
        <f t="shared" si="16"/>
        <v>0</v>
      </c>
      <c r="I449" s="186">
        <f t="shared" si="17"/>
        <v>0</v>
      </c>
      <c r="J449" s="112"/>
    </row>
    <row r="450" spans="1:10" ht="47.25" outlineLevel="1" x14ac:dyDescent="0.25">
      <c r="A450" s="89">
        <v>66</v>
      </c>
      <c r="B450" s="36" t="s">
        <v>633</v>
      </c>
      <c r="C450" s="89" t="s">
        <v>232</v>
      </c>
      <c r="D450" s="152" t="s">
        <v>882</v>
      </c>
      <c r="E450" s="129"/>
      <c r="F450" s="120" t="s">
        <v>1276</v>
      </c>
      <c r="G450" s="177"/>
      <c r="H450" s="186">
        <f t="shared" si="16"/>
        <v>0</v>
      </c>
      <c r="I450" s="186">
        <f t="shared" si="17"/>
        <v>0</v>
      </c>
      <c r="J450" s="112"/>
    </row>
    <row r="451" spans="1:10" ht="31.5" outlineLevel="1" x14ac:dyDescent="0.25">
      <c r="A451" s="89">
        <v>67</v>
      </c>
      <c r="B451" s="36" t="s">
        <v>635</v>
      </c>
      <c r="C451" s="89" t="s">
        <v>79</v>
      </c>
      <c r="D451" s="152">
        <v>1</v>
      </c>
      <c r="E451" s="152">
        <v>1</v>
      </c>
      <c r="F451" s="120" t="s">
        <v>1276</v>
      </c>
      <c r="G451" s="177"/>
      <c r="H451" s="186">
        <f t="shared" si="16"/>
        <v>0</v>
      </c>
      <c r="I451" s="186">
        <f t="shared" si="17"/>
        <v>0</v>
      </c>
      <c r="J451" s="112"/>
    </row>
    <row r="452" spans="1:10" ht="31.5" outlineLevel="1" x14ac:dyDescent="0.25">
      <c r="A452" s="89">
        <v>68</v>
      </c>
      <c r="B452" s="36" t="s">
        <v>235</v>
      </c>
      <c r="C452" s="89" t="s">
        <v>327</v>
      </c>
      <c r="D452" s="152">
        <v>1</v>
      </c>
      <c r="E452" s="152">
        <v>1</v>
      </c>
      <c r="F452" s="120" t="s">
        <v>1276</v>
      </c>
      <c r="G452" s="177"/>
      <c r="H452" s="186">
        <f t="shared" si="16"/>
        <v>0</v>
      </c>
      <c r="I452" s="186">
        <f t="shared" si="17"/>
        <v>0</v>
      </c>
      <c r="J452" s="112"/>
    </row>
    <row r="453" spans="1:10" ht="47.25" outlineLevel="1" x14ac:dyDescent="0.25">
      <c r="A453" s="89">
        <v>69</v>
      </c>
      <c r="B453" s="36" t="s">
        <v>654</v>
      </c>
      <c r="C453" s="89" t="s">
        <v>13</v>
      </c>
      <c r="D453" s="152">
        <v>112</v>
      </c>
      <c r="E453" s="152">
        <v>112</v>
      </c>
      <c r="F453" s="120" t="s">
        <v>1276</v>
      </c>
      <c r="G453" s="177"/>
      <c r="H453" s="186">
        <f t="shared" si="16"/>
        <v>0</v>
      </c>
      <c r="I453" s="186">
        <f t="shared" si="17"/>
        <v>0</v>
      </c>
      <c r="J453" s="112"/>
    </row>
    <row r="454" spans="1:10" ht="47.25" outlineLevel="1" x14ac:dyDescent="0.25">
      <c r="A454" s="89">
        <v>70</v>
      </c>
      <c r="B454" s="36" t="s">
        <v>655</v>
      </c>
      <c r="C454" s="89" t="s">
        <v>13</v>
      </c>
      <c r="D454" s="152">
        <v>27</v>
      </c>
      <c r="E454" s="152">
        <v>27</v>
      </c>
      <c r="F454" s="120" t="s">
        <v>1276</v>
      </c>
      <c r="G454" s="177"/>
      <c r="H454" s="186">
        <f t="shared" si="16"/>
        <v>0</v>
      </c>
      <c r="I454" s="186">
        <f t="shared" si="17"/>
        <v>0</v>
      </c>
      <c r="J454" s="112"/>
    </row>
    <row r="455" spans="1:10" ht="94.5" outlineLevel="1" x14ac:dyDescent="0.25">
      <c r="A455" s="89">
        <v>71</v>
      </c>
      <c r="B455" s="36" t="s">
        <v>237</v>
      </c>
      <c r="C455" s="89" t="s">
        <v>207</v>
      </c>
      <c r="D455" s="152">
        <v>11.84</v>
      </c>
      <c r="E455" s="152">
        <v>11.84</v>
      </c>
      <c r="F455" s="120" t="s">
        <v>1276</v>
      </c>
      <c r="G455" s="177"/>
      <c r="H455" s="186">
        <f t="shared" si="16"/>
        <v>0</v>
      </c>
      <c r="I455" s="186">
        <f t="shared" si="17"/>
        <v>0</v>
      </c>
      <c r="J455" s="112"/>
    </row>
    <row r="456" spans="1:10" ht="31.5" outlineLevel="1" x14ac:dyDescent="0.25">
      <c r="A456" s="89">
        <v>72</v>
      </c>
      <c r="B456" s="36" t="s">
        <v>238</v>
      </c>
      <c r="C456" s="89" t="s">
        <v>207</v>
      </c>
      <c r="D456" s="152">
        <v>1.18</v>
      </c>
      <c r="E456" s="152">
        <v>1.18</v>
      </c>
      <c r="F456" s="120" t="s">
        <v>1276</v>
      </c>
      <c r="G456" s="177"/>
      <c r="H456" s="186">
        <f t="shared" si="16"/>
        <v>0</v>
      </c>
      <c r="I456" s="186">
        <f t="shared" si="17"/>
        <v>0</v>
      </c>
      <c r="J456" s="112"/>
    </row>
    <row r="457" spans="1:10" ht="47.25" outlineLevel="1" x14ac:dyDescent="0.25">
      <c r="A457" s="89">
        <v>73</v>
      </c>
      <c r="B457" s="36" t="s">
        <v>638</v>
      </c>
      <c r="C457" s="89" t="s">
        <v>219</v>
      </c>
      <c r="D457" s="152">
        <v>104</v>
      </c>
      <c r="E457" s="152">
        <v>104</v>
      </c>
      <c r="F457" s="120" t="s">
        <v>1276</v>
      </c>
      <c r="G457" s="177"/>
      <c r="H457" s="186"/>
      <c r="I457" s="186">
        <f>SUM(E458*G458+E459*G459+E460*G460+E461*G461)</f>
        <v>0</v>
      </c>
      <c r="J457" s="120" t="s">
        <v>1287</v>
      </c>
    </row>
    <row r="458" spans="1:10" ht="47.25" outlineLevel="1" x14ac:dyDescent="0.25">
      <c r="A458" s="36"/>
      <c r="B458" s="36" t="s">
        <v>590</v>
      </c>
      <c r="C458" s="89" t="s">
        <v>205</v>
      </c>
      <c r="D458" s="152" t="s">
        <v>639</v>
      </c>
      <c r="E458" s="128"/>
      <c r="F458" s="120" t="s">
        <v>1276</v>
      </c>
      <c r="G458" s="177"/>
      <c r="H458" s="186"/>
      <c r="I458" s="186"/>
      <c r="J458" s="112"/>
    </row>
    <row r="459" spans="1:10" ht="31.5" outlineLevel="1" x14ac:dyDescent="0.25">
      <c r="A459" s="20"/>
      <c r="B459" s="20" t="s">
        <v>640</v>
      </c>
      <c r="C459" s="33" t="s">
        <v>206</v>
      </c>
      <c r="D459" s="153" t="s">
        <v>641</v>
      </c>
      <c r="E459" s="130"/>
      <c r="F459" s="120" t="s">
        <v>1276</v>
      </c>
      <c r="G459" s="177"/>
      <c r="H459" s="186"/>
      <c r="I459" s="186"/>
      <c r="J459" s="112"/>
    </row>
    <row r="460" spans="1:10" ht="31.5" outlineLevel="1" x14ac:dyDescent="0.25">
      <c r="A460" s="36"/>
      <c r="B460" s="36" t="s">
        <v>642</v>
      </c>
      <c r="C460" s="89" t="s">
        <v>206</v>
      </c>
      <c r="D460" s="152" t="s">
        <v>643</v>
      </c>
      <c r="E460" s="128"/>
      <c r="F460" s="120" t="s">
        <v>1276</v>
      </c>
      <c r="G460" s="177"/>
      <c r="H460" s="186"/>
      <c r="I460" s="186"/>
      <c r="J460" s="112"/>
    </row>
    <row r="461" spans="1:10" ht="30" customHeight="1" outlineLevel="1" x14ac:dyDescent="0.25">
      <c r="A461" s="36"/>
      <c r="B461" s="36" t="s">
        <v>595</v>
      </c>
      <c r="C461" s="89" t="s">
        <v>207</v>
      </c>
      <c r="D461" s="152">
        <v>13.7</v>
      </c>
      <c r="E461" s="152">
        <v>13.7</v>
      </c>
      <c r="F461" s="120" t="s">
        <v>1276</v>
      </c>
      <c r="G461" s="177"/>
      <c r="H461" s="186"/>
      <c r="I461" s="186"/>
      <c r="J461" s="112"/>
    </row>
    <row r="462" spans="1:10" ht="15.75" outlineLevel="1" x14ac:dyDescent="0.25">
      <c r="A462" s="36"/>
      <c r="B462" s="7" t="s">
        <v>656</v>
      </c>
      <c r="C462" s="89"/>
      <c r="D462" s="152"/>
      <c r="E462" s="196"/>
      <c r="F462" s="189"/>
      <c r="G462" s="197"/>
      <c r="H462" s="188"/>
      <c r="I462" s="188"/>
      <c r="J462" s="112"/>
    </row>
    <row r="463" spans="1:10" ht="63" outlineLevel="1" x14ac:dyDescent="0.25">
      <c r="A463" s="89">
        <v>74</v>
      </c>
      <c r="B463" s="36" t="s">
        <v>645</v>
      </c>
      <c r="C463" s="89" t="s">
        <v>657</v>
      </c>
      <c r="D463" s="152" t="s">
        <v>877</v>
      </c>
      <c r="E463" s="129"/>
      <c r="F463" s="120" t="s">
        <v>1276</v>
      </c>
      <c r="G463" s="177"/>
      <c r="H463" s="186">
        <f t="shared" si="16"/>
        <v>0</v>
      </c>
      <c r="I463" s="186">
        <f t="shared" si="17"/>
        <v>0</v>
      </c>
      <c r="J463" s="112"/>
    </row>
    <row r="464" spans="1:10" ht="63" outlineLevel="1" x14ac:dyDescent="0.25">
      <c r="A464" s="89">
        <v>75</v>
      </c>
      <c r="B464" s="36" t="s">
        <v>647</v>
      </c>
      <c r="C464" s="89" t="s">
        <v>657</v>
      </c>
      <c r="D464" s="152" t="s">
        <v>876</v>
      </c>
      <c r="E464" s="129"/>
      <c r="F464" s="120" t="s">
        <v>1276</v>
      </c>
      <c r="G464" s="177"/>
      <c r="H464" s="186">
        <f t="shared" si="16"/>
        <v>0</v>
      </c>
      <c r="I464" s="186">
        <f t="shared" si="17"/>
        <v>0</v>
      </c>
      <c r="J464" s="112"/>
    </row>
    <row r="465" spans="1:10" ht="63" outlineLevel="1" x14ac:dyDescent="0.25">
      <c r="A465" s="89">
        <v>76</v>
      </c>
      <c r="B465" s="36" t="s">
        <v>658</v>
      </c>
      <c r="C465" s="89" t="s">
        <v>657</v>
      </c>
      <c r="D465" s="152" t="s">
        <v>605</v>
      </c>
      <c r="E465" s="128"/>
      <c r="F465" s="120" t="s">
        <v>1276</v>
      </c>
      <c r="G465" s="177"/>
      <c r="H465" s="186">
        <f t="shared" si="16"/>
        <v>0</v>
      </c>
      <c r="I465" s="186">
        <f t="shared" si="17"/>
        <v>0</v>
      </c>
      <c r="J465" s="112"/>
    </row>
    <row r="466" spans="1:10" ht="63" outlineLevel="1" x14ac:dyDescent="0.25">
      <c r="A466" s="89">
        <v>77</v>
      </c>
      <c r="B466" s="36" t="s">
        <v>659</v>
      </c>
      <c r="C466" s="89" t="s">
        <v>657</v>
      </c>
      <c r="D466" s="152" t="s">
        <v>603</v>
      </c>
      <c r="E466" s="128"/>
      <c r="F466" s="120" t="s">
        <v>1276</v>
      </c>
      <c r="G466" s="177"/>
      <c r="H466" s="186">
        <f t="shared" si="16"/>
        <v>0</v>
      </c>
      <c r="I466" s="186">
        <f t="shared" si="17"/>
        <v>0</v>
      </c>
      <c r="J466" s="112"/>
    </row>
    <row r="467" spans="1:10" ht="31.5" outlineLevel="1" x14ac:dyDescent="0.25">
      <c r="A467" s="89">
        <v>78</v>
      </c>
      <c r="B467" s="36" t="s">
        <v>226</v>
      </c>
      <c r="C467" s="89" t="s">
        <v>198</v>
      </c>
      <c r="D467" s="152">
        <v>222</v>
      </c>
      <c r="E467" s="152">
        <v>222</v>
      </c>
      <c r="F467" s="120" t="s">
        <v>1276</v>
      </c>
      <c r="G467" s="177"/>
      <c r="H467" s="186">
        <f t="shared" si="16"/>
        <v>0</v>
      </c>
      <c r="I467" s="186">
        <f t="shared" si="17"/>
        <v>0</v>
      </c>
      <c r="J467" s="112"/>
    </row>
    <row r="468" spans="1:10" ht="31.5" outlineLevel="1" x14ac:dyDescent="0.25">
      <c r="A468" s="89">
        <v>79</v>
      </c>
      <c r="B468" s="36" t="s">
        <v>227</v>
      </c>
      <c r="C468" s="89" t="s">
        <v>321</v>
      </c>
      <c r="D468" s="152">
        <v>1</v>
      </c>
      <c r="E468" s="152">
        <v>1</v>
      </c>
      <c r="F468" s="120" t="s">
        <v>1276</v>
      </c>
      <c r="G468" s="177"/>
      <c r="H468" s="186">
        <f t="shared" si="16"/>
        <v>0</v>
      </c>
      <c r="I468" s="186">
        <f t="shared" si="17"/>
        <v>0</v>
      </c>
      <c r="J468" s="112"/>
    </row>
    <row r="469" spans="1:10" ht="116.25" customHeight="1" outlineLevel="1" x14ac:dyDescent="0.25">
      <c r="A469" s="89">
        <v>80</v>
      </c>
      <c r="B469" s="36" t="s">
        <v>626</v>
      </c>
      <c r="C469" s="89" t="s">
        <v>228</v>
      </c>
      <c r="D469" s="152" t="s">
        <v>883</v>
      </c>
      <c r="E469" s="129"/>
      <c r="F469" s="120" t="s">
        <v>1276</v>
      </c>
      <c r="G469" s="177"/>
      <c r="H469" s="186">
        <f t="shared" si="16"/>
        <v>0</v>
      </c>
      <c r="I469" s="186">
        <f t="shared" si="17"/>
        <v>0</v>
      </c>
      <c r="J469" s="112"/>
    </row>
    <row r="470" spans="1:10" ht="47.25" outlineLevel="1" x14ac:dyDescent="0.25">
      <c r="A470" s="89">
        <v>81</v>
      </c>
      <c r="B470" s="36" t="s">
        <v>878</v>
      </c>
      <c r="C470" s="89" t="s">
        <v>30</v>
      </c>
      <c r="D470" s="152" t="s">
        <v>660</v>
      </c>
      <c r="E470" s="128"/>
      <c r="F470" s="120" t="s">
        <v>1276</v>
      </c>
      <c r="G470" s="177"/>
      <c r="H470" s="186">
        <f t="shared" si="16"/>
        <v>0</v>
      </c>
      <c r="I470" s="186">
        <f t="shared" si="17"/>
        <v>0</v>
      </c>
      <c r="J470" s="112"/>
    </row>
    <row r="471" spans="1:10" ht="47.25" outlineLevel="1" x14ac:dyDescent="0.25">
      <c r="A471" s="89">
        <v>82</v>
      </c>
      <c r="B471" s="36" t="s">
        <v>631</v>
      </c>
      <c r="C471" s="89" t="s">
        <v>11</v>
      </c>
      <c r="D471" s="152">
        <v>2</v>
      </c>
      <c r="E471" s="152">
        <v>2</v>
      </c>
      <c r="F471" s="120" t="s">
        <v>1276</v>
      </c>
      <c r="G471" s="177"/>
      <c r="H471" s="186">
        <f t="shared" si="16"/>
        <v>0</v>
      </c>
      <c r="I471" s="186">
        <f t="shared" si="17"/>
        <v>0</v>
      </c>
      <c r="J471" s="112"/>
    </row>
    <row r="472" spans="1:10" ht="47.25" outlineLevel="1" x14ac:dyDescent="0.25">
      <c r="A472" s="89">
        <v>83</v>
      </c>
      <c r="B472" s="36" t="s">
        <v>633</v>
      </c>
      <c r="C472" s="89" t="s">
        <v>232</v>
      </c>
      <c r="D472" s="152" t="s">
        <v>661</v>
      </c>
      <c r="E472" s="128"/>
      <c r="F472" s="120" t="s">
        <v>1276</v>
      </c>
      <c r="G472" s="177"/>
      <c r="H472" s="186">
        <f t="shared" si="16"/>
        <v>0</v>
      </c>
      <c r="I472" s="186">
        <f t="shared" si="17"/>
        <v>0</v>
      </c>
      <c r="J472" s="112"/>
    </row>
    <row r="473" spans="1:10" ht="31.5" outlineLevel="1" x14ac:dyDescent="0.25">
      <c r="A473" s="89">
        <v>84</v>
      </c>
      <c r="B473" s="36" t="s">
        <v>635</v>
      </c>
      <c r="C473" s="89" t="s">
        <v>79</v>
      </c>
      <c r="D473" s="152">
        <v>2</v>
      </c>
      <c r="E473" s="152">
        <v>2</v>
      </c>
      <c r="F473" s="120" t="s">
        <v>1276</v>
      </c>
      <c r="G473" s="177"/>
      <c r="H473" s="186">
        <f t="shared" si="16"/>
        <v>0</v>
      </c>
      <c r="I473" s="186">
        <f t="shared" si="17"/>
        <v>0</v>
      </c>
      <c r="J473" s="112"/>
    </row>
    <row r="474" spans="1:10" ht="31.5" outlineLevel="1" x14ac:dyDescent="0.25">
      <c r="A474" s="89">
        <v>85</v>
      </c>
      <c r="B474" s="36" t="s">
        <v>235</v>
      </c>
      <c r="C474" s="89" t="s">
        <v>327</v>
      </c>
      <c r="D474" s="152">
        <v>1</v>
      </c>
      <c r="E474" s="152">
        <v>1</v>
      </c>
      <c r="F474" s="120" t="s">
        <v>1276</v>
      </c>
      <c r="G474" s="177"/>
      <c r="H474" s="186">
        <f t="shared" si="16"/>
        <v>0</v>
      </c>
      <c r="I474" s="186">
        <f t="shared" si="17"/>
        <v>0</v>
      </c>
      <c r="J474" s="112"/>
    </row>
    <row r="475" spans="1:10" ht="47.25" outlineLevel="1" x14ac:dyDescent="0.25">
      <c r="A475" s="89">
        <v>86</v>
      </c>
      <c r="B475" s="36" t="s">
        <v>662</v>
      </c>
      <c r="C475" s="89" t="s">
        <v>663</v>
      </c>
      <c r="D475" s="152">
        <v>148</v>
      </c>
      <c r="E475" s="152">
        <v>148</v>
      </c>
      <c r="F475" s="120" t="s">
        <v>1276</v>
      </c>
      <c r="G475" s="177"/>
      <c r="H475" s="186">
        <f t="shared" si="16"/>
        <v>0</v>
      </c>
      <c r="I475" s="186">
        <f t="shared" si="17"/>
        <v>0</v>
      </c>
      <c r="J475" s="112"/>
    </row>
    <row r="476" spans="1:10" ht="105" customHeight="1" outlineLevel="1" x14ac:dyDescent="0.25">
      <c r="A476" s="89">
        <v>87</v>
      </c>
      <c r="B476" s="36" t="s">
        <v>237</v>
      </c>
      <c r="C476" s="89" t="s">
        <v>207</v>
      </c>
      <c r="D476" s="152">
        <v>11.84</v>
      </c>
      <c r="E476" s="152">
        <v>11.84</v>
      </c>
      <c r="F476" s="120" t="s">
        <v>1276</v>
      </c>
      <c r="G476" s="177"/>
      <c r="H476" s="186">
        <f t="shared" si="16"/>
        <v>0</v>
      </c>
      <c r="I476" s="186">
        <f t="shared" si="17"/>
        <v>0</v>
      </c>
      <c r="J476" s="112"/>
    </row>
    <row r="477" spans="1:10" ht="31.5" outlineLevel="1" x14ac:dyDescent="0.25">
      <c r="A477" s="89">
        <v>88</v>
      </c>
      <c r="B477" s="36" t="s">
        <v>238</v>
      </c>
      <c r="C477" s="89" t="s">
        <v>207</v>
      </c>
      <c r="D477" s="152">
        <v>1.18</v>
      </c>
      <c r="E477" s="152">
        <v>1.18</v>
      </c>
      <c r="F477" s="120" t="s">
        <v>1276</v>
      </c>
      <c r="G477" s="177"/>
      <c r="H477" s="186">
        <f t="shared" si="16"/>
        <v>0</v>
      </c>
      <c r="I477" s="186">
        <f t="shared" si="17"/>
        <v>0</v>
      </c>
      <c r="J477" s="112"/>
    </row>
    <row r="478" spans="1:10" ht="47.25" outlineLevel="1" x14ac:dyDescent="0.25">
      <c r="A478" s="89">
        <v>89</v>
      </c>
      <c r="B478" s="36" t="s">
        <v>638</v>
      </c>
      <c r="C478" s="89" t="s">
        <v>219</v>
      </c>
      <c r="D478" s="152">
        <v>104</v>
      </c>
      <c r="E478" s="152">
        <v>104</v>
      </c>
      <c r="F478" s="120" t="s">
        <v>1276</v>
      </c>
      <c r="G478" s="177"/>
      <c r="H478" s="186">
        <f t="shared" si="16"/>
        <v>0</v>
      </c>
      <c r="I478" s="186">
        <f t="shared" si="17"/>
        <v>0</v>
      </c>
      <c r="J478" s="112"/>
    </row>
    <row r="479" spans="1:10" ht="47.25" outlineLevel="1" x14ac:dyDescent="0.25">
      <c r="A479" s="36"/>
      <c r="B479" s="36" t="s">
        <v>590</v>
      </c>
      <c r="C479" s="89" t="s">
        <v>205</v>
      </c>
      <c r="D479" s="152" t="s">
        <v>639</v>
      </c>
      <c r="E479" s="128"/>
      <c r="F479" s="120" t="s">
        <v>1276</v>
      </c>
      <c r="G479" s="177"/>
      <c r="H479" s="186">
        <f t="shared" si="16"/>
        <v>0</v>
      </c>
      <c r="I479" s="186">
        <f t="shared" si="17"/>
        <v>0</v>
      </c>
      <c r="J479" s="112"/>
    </row>
    <row r="480" spans="1:10" ht="31.5" outlineLevel="1" x14ac:dyDescent="0.25">
      <c r="A480" s="36"/>
      <c r="B480" s="36" t="s">
        <v>640</v>
      </c>
      <c r="C480" s="89" t="s">
        <v>206</v>
      </c>
      <c r="D480" s="152" t="s">
        <v>641</v>
      </c>
      <c r="E480" s="128"/>
      <c r="F480" s="120" t="s">
        <v>1276</v>
      </c>
      <c r="G480" s="177"/>
      <c r="H480" s="186">
        <f t="shared" si="16"/>
        <v>0</v>
      </c>
      <c r="I480" s="186">
        <f t="shared" si="17"/>
        <v>0</v>
      </c>
      <c r="J480" s="112"/>
    </row>
    <row r="481" spans="1:10" ht="31.5" outlineLevel="1" x14ac:dyDescent="0.25">
      <c r="A481" s="36"/>
      <c r="B481" s="36" t="s">
        <v>642</v>
      </c>
      <c r="C481" s="89" t="s">
        <v>206</v>
      </c>
      <c r="D481" s="152" t="s">
        <v>643</v>
      </c>
      <c r="E481" s="128"/>
      <c r="F481" s="120" t="s">
        <v>1276</v>
      </c>
      <c r="G481" s="177"/>
      <c r="H481" s="186">
        <f t="shared" si="16"/>
        <v>0</v>
      </c>
      <c r="I481" s="186">
        <f t="shared" si="17"/>
        <v>0</v>
      </c>
      <c r="J481" s="112"/>
    </row>
    <row r="482" spans="1:10" ht="31.5" outlineLevel="1" x14ac:dyDescent="0.25">
      <c r="A482" s="36"/>
      <c r="B482" s="36" t="s">
        <v>595</v>
      </c>
      <c r="C482" s="89" t="s">
        <v>207</v>
      </c>
      <c r="D482" s="152">
        <v>13.7</v>
      </c>
      <c r="E482" s="152">
        <v>13.7</v>
      </c>
      <c r="F482" s="120" t="s">
        <v>1276</v>
      </c>
      <c r="G482" s="177"/>
      <c r="H482" s="186">
        <f t="shared" si="16"/>
        <v>0</v>
      </c>
      <c r="I482" s="186">
        <f t="shared" si="17"/>
        <v>0</v>
      </c>
      <c r="J482" s="112"/>
    </row>
    <row r="483" spans="1:10" ht="15.75" outlineLevel="1" x14ac:dyDescent="0.25">
      <c r="A483" s="36"/>
      <c r="B483" s="7" t="s">
        <v>664</v>
      </c>
      <c r="C483" s="89"/>
      <c r="D483" s="152"/>
      <c r="E483" s="196"/>
      <c r="F483" s="189"/>
      <c r="G483" s="197"/>
      <c r="H483" s="188"/>
      <c r="I483" s="188"/>
      <c r="J483" s="112"/>
    </row>
    <row r="484" spans="1:10" ht="63" outlineLevel="1" x14ac:dyDescent="0.25">
      <c r="A484" s="89">
        <v>90</v>
      </c>
      <c r="B484" s="36" t="s">
        <v>665</v>
      </c>
      <c r="C484" s="89" t="s">
        <v>657</v>
      </c>
      <c r="D484" s="152" t="s">
        <v>884</v>
      </c>
      <c r="E484" s="129"/>
      <c r="F484" s="120" t="s">
        <v>1276</v>
      </c>
      <c r="G484" s="175"/>
      <c r="H484" s="186">
        <f t="shared" si="16"/>
        <v>0</v>
      </c>
      <c r="I484" s="186">
        <f t="shared" si="17"/>
        <v>0</v>
      </c>
      <c r="J484" s="112"/>
    </row>
    <row r="485" spans="1:10" ht="63" outlineLevel="1" x14ac:dyDescent="0.25">
      <c r="A485" s="89">
        <v>91</v>
      </c>
      <c r="B485" s="36" t="s">
        <v>666</v>
      </c>
      <c r="C485" s="89" t="s">
        <v>657</v>
      </c>
      <c r="D485" s="152" t="s">
        <v>877</v>
      </c>
      <c r="E485" s="129"/>
      <c r="F485" s="120" t="s">
        <v>1276</v>
      </c>
      <c r="G485" s="175"/>
      <c r="H485" s="186">
        <f t="shared" si="16"/>
        <v>0</v>
      </c>
      <c r="I485" s="186">
        <f t="shared" si="17"/>
        <v>0</v>
      </c>
      <c r="J485" s="112"/>
    </row>
    <row r="486" spans="1:10" ht="63" outlineLevel="1" x14ac:dyDescent="0.25">
      <c r="A486" s="89">
        <v>92</v>
      </c>
      <c r="B486" s="36" t="s">
        <v>667</v>
      </c>
      <c r="C486" s="89" t="s">
        <v>657</v>
      </c>
      <c r="D486" s="152" t="s">
        <v>668</v>
      </c>
      <c r="E486" s="128"/>
      <c r="F486" s="120" t="s">
        <v>1276</v>
      </c>
      <c r="G486" s="175"/>
      <c r="H486" s="186">
        <f t="shared" si="16"/>
        <v>0</v>
      </c>
      <c r="I486" s="186">
        <f t="shared" si="17"/>
        <v>0</v>
      </c>
      <c r="J486" s="112"/>
    </row>
    <row r="487" spans="1:10" ht="63" outlineLevel="1" x14ac:dyDescent="0.25">
      <c r="A487" s="89">
        <v>93</v>
      </c>
      <c r="B487" s="36" t="s">
        <v>669</v>
      </c>
      <c r="C487" s="89" t="s">
        <v>657</v>
      </c>
      <c r="D487" s="152" t="s">
        <v>605</v>
      </c>
      <c r="E487" s="128"/>
      <c r="F487" s="120" t="s">
        <v>1276</v>
      </c>
      <c r="G487" s="175"/>
      <c r="H487" s="186">
        <f t="shared" si="16"/>
        <v>0</v>
      </c>
      <c r="I487" s="186">
        <f t="shared" si="17"/>
        <v>0</v>
      </c>
      <c r="J487" s="112"/>
    </row>
    <row r="488" spans="1:10" ht="31.5" outlineLevel="1" x14ac:dyDescent="0.25">
      <c r="A488" s="89">
        <v>94</v>
      </c>
      <c r="B488" s="36" t="s">
        <v>583</v>
      </c>
      <c r="C488" s="89" t="s">
        <v>670</v>
      </c>
      <c r="D488" s="152" t="s">
        <v>671</v>
      </c>
      <c r="E488" s="128"/>
      <c r="F488" s="120" t="s">
        <v>1276</v>
      </c>
      <c r="G488" s="175"/>
      <c r="H488" s="186">
        <f t="shared" si="16"/>
        <v>0</v>
      </c>
      <c r="I488" s="186">
        <f t="shared" si="17"/>
        <v>0</v>
      </c>
      <c r="J488" s="112"/>
    </row>
    <row r="489" spans="1:10" ht="31.5" outlineLevel="1" x14ac:dyDescent="0.25">
      <c r="A489" s="89">
        <v>95</v>
      </c>
      <c r="B489" s="36" t="s">
        <v>226</v>
      </c>
      <c r="C489" s="89" t="s">
        <v>198</v>
      </c>
      <c r="D489" s="152">
        <v>74</v>
      </c>
      <c r="E489" s="152">
        <v>74</v>
      </c>
      <c r="F489" s="120" t="s">
        <v>1276</v>
      </c>
      <c r="G489" s="175"/>
      <c r="H489" s="186">
        <f t="shared" si="16"/>
        <v>0</v>
      </c>
      <c r="I489" s="186">
        <f t="shared" si="17"/>
        <v>0</v>
      </c>
      <c r="J489" s="112"/>
    </row>
    <row r="490" spans="1:10" ht="31.5" outlineLevel="1" x14ac:dyDescent="0.25">
      <c r="A490" s="89">
        <v>96</v>
      </c>
      <c r="B490" s="36" t="s">
        <v>227</v>
      </c>
      <c r="C490" s="89" t="s">
        <v>321</v>
      </c>
      <c r="D490" s="152">
        <v>1</v>
      </c>
      <c r="E490" s="152">
        <v>1</v>
      </c>
      <c r="F490" s="120" t="s">
        <v>1276</v>
      </c>
      <c r="G490" s="175"/>
      <c r="H490" s="186">
        <f t="shared" si="16"/>
        <v>0</v>
      </c>
      <c r="I490" s="186">
        <f t="shared" si="17"/>
        <v>0</v>
      </c>
      <c r="J490" s="112"/>
    </row>
    <row r="491" spans="1:10" ht="114.75" customHeight="1" outlineLevel="1" x14ac:dyDescent="0.25">
      <c r="A491" s="89">
        <v>97</v>
      </c>
      <c r="B491" s="36" t="s">
        <v>672</v>
      </c>
      <c r="C491" s="89" t="s">
        <v>228</v>
      </c>
      <c r="D491" s="152" t="s">
        <v>673</v>
      </c>
      <c r="E491" s="128"/>
      <c r="F491" s="120" t="s">
        <v>1276</v>
      </c>
      <c r="G491" s="175"/>
      <c r="H491" s="186">
        <f t="shared" si="16"/>
        <v>0</v>
      </c>
      <c r="I491" s="186">
        <f t="shared" si="17"/>
        <v>0</v>
      </c>
      <c r="J491" s="112"/>
    </row>
    <row r="492" spans="1:10" ht="47.25" outlineLevel="1" x14ac:dyDescent="0.25">
      <c r="A492" s="89">
        <v>98</v>
      </c>
      <c r="B492" s="36" t="s">
        <v>878</v>
      </c>
      <c r="C492" s="89" t="s">
        <v>30</v>
      </c>
      <c r="D492" s="152" t="s">
        <v>674</v>
      </c>
      <c r="E492" s="128"/>
      <c r="F492" s="120" t="s">
        <v>1276</v>
      </c>
      <c r="G492" s="175"/>
      <c r="H492" s="186">
        <f t="shared" si="16"/>
        <v>0</v>
      </c>
      <c r="I492" s="186">
        <f t="shared" si="17"/>
        <v>0</v>
      </c>
      <c r="J492" s="112"/>
    </row>
    <row r="493" spans="1:10" ht="47.25" outlineLevel="1" x14ac:dyDescent="0.25">
      <c r="A493" s="89">
        <v>99</v>
      </c>
      <c r="B493" s="36" t="s">
        <v>631</v>
      </c>
      <c r="C493" s="89" t="s">
        <v>11</v>
      </c>
      <c r="D493" s="152">
        <v>2</v>
      </c>
      <c r="E493" s="152">
        <v>2</v>
      </c>
      <c r="F493" s="120" t="s">
        <v>1276</v>
      </c>
      <c r="G493" s="177"/>
      <c r="H493" s="186">
        <f t="shared" si="16"/>
        <v>0</v>
      </c>
      <c r="I493" s="186">
        <f t="shared" si="17"/>
        <v>0</v>
      </c>
      <c r="J493" s="112"/>
    </row>
    <row r="494" spans="1:10" ht="47.25" outlineLevel="1" x14ac:dyDescent="0.25">
      <c r="A494" s="89">
        <v>100</v>
      </c>
      <c r="B494" s="36" t="s">
        <v>633</v>
      </c>
      <c r="C494" s="89" t="s">
        <v>232</v>
      </c>
      <c r="D494" s="152" t="s">
        <v>885</v>
      </c>
      <c r="E494" s="129"/>
      <c r="F494" s="120" t="s">
        <v>1276</v>
      </c>
      <c r="G494" s="177"/>
      <c r="H494" s="186">
        <f t="shared" si="16"/>
        <v>0</v>
      </c>
      <c r="I494" s="186">
        <f t="shared" si="17"/>
        <v>0</v>
      </c>
      <c r="J494" s="112"/>
    </row>
    <row r="495" spans="1:10" ht="31.5" outlineLevel="1" x14ac:dyDescent="0.25">
      <c r="A495" s="89">
        <v>101</v>
      </c>
      <c r="B495" s="36" t="s">
        <v>635</v>
      </c>
      <c r="C495" s="89" t="s">
        <v>79</v>
      </c>
      <c r="D495" s="152">
        <v>1</v>
      </c>
      <c r="E495" s="152">
        <v>1</v>
      </c>
      <c r="F495" s="120" t="s">
        <v>1276</v>
      </c>
      <c r="G495" s="177"/>
      <c r="H495" s="186">
        <f t="shared" si="16"/>
        <v>0</v>
      </c>
      <c r="I495" s="186">
        <f t="shared" si="17"/>
        <v>0</v>
      </c>
      <c r="J495" s="112"/>
    </row>
    <row r="496" spans="1:10" ht="31.5" outlineLevel="1" x14ac:dyDescent="0.25">
      <c r="A496" s="89">
        <v>102</v>
      </c>
      <c r="B496" s="36" t="s">
        <v>235</v>
      </c>
      <c r="C496" s="89" t="s">
        <v>327</v>
      </c>
      <c r="D496" s="152">
        <v>1</v>
      </c>
      <c r="E496" s="152">
        <v>1</v>
      </c>
      <c r="F496" s="120" t="s">
        <v>1276</v>
      </c>
      <c r="G496" s="177"/>
      <c r="H496" s="186">
        <f t="shared" si="16"/>
        <v>0</v>
      </c>
      <c r="I496" s="186">
        <f t="shared" si="17"/>
        <v>0</v>
      </c>
      <c r="J496" s="112"/>
    </row>
    <row r="497" spans="1:10" ht="47.25" outlineLevel="1" x14ac:dyDescent="0.25">
      <c r="A497" s="89">
        <v>103</v>
      </c>
      <c r="B497" s="20" t="s">
        <v>609</v>
      </c>
      <c r="C497" s="33" t="s">
        <v>13</v>
      </c>
      <c r="D497" s="153">
        <v>74</v>
      </c>
      <c r="E497" s="153">
        <v>74</v>
      </c>
      <c r="F497" s="120" t="s">
        <v>1276</v>
      </c>
      <c r="G497" s="177"/>
      <c r="H497" s="186">
        <f t="shared" si="16"/>
        <v>0</v>
      </c>
      <c r="I497" s="186">
        <f t="shared" si="17"/>
        <v>0</v>
      </c>
      <c r="J497" s="112"/>
    </row>
    <row r="498" spans="1:10" ht="96.75" customHeight="1" outlineLevel="1" x14ac:dyDescent="0.25">
      <c r="A498" s="89">
        <v>104</v>
      </c>
      <c r="B498" s="36" t="s">
        <v>237</v>
      </c>
      <c r="C498" s="89" t="s">
        <v>207</v>
      </c>
      <c r="D498" s="152">
        <v>11.84</v>
      </c>
      <c r="E498" s="152">
        <v>11.84</v>
      </c>
      <c r="F498" s="120" t="s">
        <v>1276</v>
      </c>
      <c r="G498" s="177"/>
      <c r="H498" s="186">
        <f t="shared" si="16"/>
        <v>0</v>
      </c>
      <c r="I498" s="186">
        <f t="shared" si="17"/>
        <v>0</v>
      </c>
      <c r="J498" s="112"/>
    </row>
    <row r="499" spans="1:10" ht="31.5" outlineLevel="1" x14ac:dyDescent="0.25">
      <c r="A499" s="89">
        <v>105</v>
      </c>
      <c r="B499" s="36" t="s">
        <v>238</v>
      </c>
      <c r="C499" s="89" t="s">
        <v>207</v>
      </c>
      <c r="D499" s="152">
        <v>1.18</v>
      </c>
      <c r="E499" s="152">
        <v>1.18</v>
      </c>
      <c r="F499" s="120" t="s">
        <v>1276</v>
      </c>
      <c r="G499" s="177"/>
      <c r="H499" s="186">
        <f t="shared" si="16"/>
        <v>0</v>
      </c>
      <c r="I499" s="186">
        <f t="shared" si="17"/>
        <v>0</v>
      </c>
      <c r="J499" s="112"/>
    </row>
    <row r="500" spans="1:10" ht="31.5" outlineLevel="1" x14ac:dyDescent="0.25">
      <c r="A500" s="89">
        <v>106</v>
      </c>
      <c r="B500" s="36" t="s">
        <v>675</v>
      </c>
      <c r="C500" s="89" t="s">
        <v>676</v>
      </c>
      <c r="D500" s="152">
        <v>78</v>
      </c>
      <c r="E500" s="152">
        <v>78</v>
      </c>
      <c r="F500" s="120" t="s">
        <v>1276</v>
      </c>
      <c r="G500" s="177"/>
      <c r="H500" s="186">
        <f t="shared" si="16"/>
        <v>0</v>
      </c>
      <c r="I500" s="186">
        <f t="shared" si="17"/>
        <v>0</v>
      </c>
      <c r="J500" s="112"/>
    </row>
    <row r="501" spans="1:10" ht="15.75" outlineLevel="1" x14ac:dyDescent="0.25">
      <c r="A501" s="36"/>
      <c r="B501" s="7" t="s">
        <v>677</v>
      </c>
      <c r="C501" s="89"/>
      <c r="D501" s="152"/>
      <c r="E501" s="196"/>
      <c r="F501" s="189"/>
      <c r="G501" s="197"/>
      <c r="H501" s="188"/>
      <c r="I501" s="188"/>
      <c r="J501" s="112"/>
    </row>
    <row r="502" spans="1:10" ht="63" outlineLevel="1" x14ac:dyDescent="0.25">
      <c r="A502" s="89">
        <v>107</v>
      </c>
      <c r="B502" s="36" t="s">
        <v>665</v>
      </c>
      <c r="C502" s="89" t="s">
        <v>657</v>
      </c>
      <c r="D502" s="152" t="s">
        <v>884</v>
      </c>
      <c r="E502" s="129"/>
      <c r="F502" s="120" t="s">
        <v>1276</v>
      </c>
      <c r="G502" s="177"/>
      <c r="H502" s="186">
        <f t="shared" ref="H502:H564" si="18">G502*E502</f>
        <v>0</v>
      </c>
      <c r="I502" s="186">
        <f t="shared" ref="I502:I564" si="19">H502</f>
        <v>0</v>
      </c>
      <c r="J502" s="112"/>
    </row>
    <row r="503" spans="1:10" ht="63" outlineLevel="1" x14ac:dyDescent="0.25">
      <c r="A503" s="89">
        <v>108</v>
      </c>
      <c r="B503" s="36" t="s">
        <v>666</v>
      </c>
      <c r="C503" s="89" t="s">
        <v>657</v>
      </c>
      <c r="D503" s="152" t="s">
        <v>877</v>
      </c>
      <c r="E503" s="129"/>
      <c r="F503" s="120" t="s">
        <v>1276</v>
      </c>
      <c r="G503" s="177"/>
      <c r="H503" s="186">
        <f t="shared" si="18"/>
        <v>0</v>
      </c>
      <c r="I503" s="186">
        <f t="shared" si="19"/>
        <v>0</v>
      </c>
      <c r="J503" s="112"/>
    </row>
    <row r="504" spans="1:10" ht="63" outlineLevel="1" x14ac:dyDescent="0.25">
      <c r="A504" s="89">
        <v>109</v>
      </c>
      <c r="B504" s="36" t="s">
        <v>667</v>
      </c>
      <c r="C504" s="89" t="s">
        <v>657</v>
      </c>
      <c r="D504" s="152" t="s">
        <v>668</v>
      </c>
      <c r="E504" s="128"/>
      <c r="F504" s="120" t="s">
        <v>1276</v>
      </c>
      <c r="G504" s="177"/>
      <c r="H504" s="186">
        <f t="shared" si="18"/>
        <v>0</v>
      </c>
      <c r="I504" s="186">
        <f t="shared" si="19"/>
        <v>0</v>
      </c>
      <c r="J504" s="112"/>
    </row>
    <row r="505" spans="1:10" ht="63" outlineLevel="1" x14ac:dyDescent="0.25">
      <c r="A505" s="89">
        <v>110</v>
      </c>
      <c r="B505" s="36" t="s">
        <v>669</v>
      </c>
      <c r="C505" s="89" t="s">
        <v>657</v>
      </c>
      <c r="D505" s="152" t="s">
        <v>605</v>
      </c>
      <c r="E505" s="128"/>
      <c r="F505" s="120" t="s">
        <v>1276</v>
      </c>
      <c r="G505" s="177"/>
      <c r="H505" s="186">
        <f t="shared" si="18"/>
        <v>0</v>
      </c>
      <c r="I505" s="186">
        <f t="shared" si="19"/>
        <v>0</v>
      </c>
      <c r="J505" s="112"/>
    </row>
    <row r="506" spans="1:10" ht="31.5" outlineLevel="1" x14ac:dyDescent="0.25">
      <c r="A506" s="89">
        <v>111</v>
      </c>
      <c r="B506" s="36" t="s">
        <v>583</v>
      </c>
      <c r="C506" s="89" t="s">
        <v>670</v>
      </c>
      <c r="D506" s="152" t="s">
        <v>671</v>
      </c>
      <c r="E506" s="128"/>
      <c r="F506" s="120" t="s">
        <v>1276</v>
      </c>
      <c r="G506" s="177"/>
      <c r="H506" s="186">
        <f t="shared" si="18"/>
        <v>0</v>
      </c>
      <c r="I506" s="186">
        <f t="shared" si="19"/>
        <v>0</v>
      </c>
      <c r="J506" s="112"/>
    </row>
    <row r="507" spans="1:10" ht="31.5" outlineLevel="1" x14ac:dyDescent="0.25">
      <c r="A507" s="89">
        <v>112</v>
      </c>
      <c r="B507" s="36" t="s">
        <v>226</v>
      </c>
      <c r="C507" s="89" t="s">
        <v>198</v>
      </c>
      <c r="D507" s="152">
        <v>74</v>
      </c>
      <c r="E507" s="152">
        <v>74</v>
      </c>
      <c r="F507" s="120" t="s">
        <v>1276</v>
      </c>
      <c r="G507" s="177"/>
      <c r="H507" s="186">
        <f t="shared" si="18"/>
        <v>0</v>
      </c>
      <c r="I507" s="186">
        <f t="shared" si="19"/>
        <v>0</v>
      </c>
      <c r="J507" s="112"/>
    </row>
    <row r="508" spans="1:10" ht="31.5" outlineLevel="1" x14ac:dyDescent="0.25">
      <c r="A508" s="89">
        <v>113</v>
      </c>
      <c r="B508" s="36" t="s">
        <v>227</v>
      </c>
      <c r="C508" s="89" t="s">
        <v>321</v>
      </c>
      <c r="D508" s="152">
        <v>1</v>
      </c>
      <c r="E508" s="152">
        <v>1</v>
      </c>
      <c r="F508" s="120" t="s">
        <v>1276</v>
      </c>
      <c r="G508" s="177"/>
      <c r="H508" s="186">
        <f t="shared" si="18"/>
        <v>0</v>
      </c>
      <c r="I508" s="186">
        <f t="shared" si="19"/>
        <v>0</v>
      </c>
      <c r="J508" s="112"/>
    </row>
    <row r="509" spans="1:10" ht="123.75" customHeight="1" outlineLevel="1" x14ac:dyDescent="0.25">
      <c r="A509" s="89">
        <v>114</v>
      </c>
      <c r="B509" s="36" t="s">
        <v>678</v>
      </c>
      <c r="C509" s="89" t="s">
        <v>228</v>
      </c>
      <c r="D509" s="152" t="s">
        <v>886</v>
      </c>
      <c r="E509" s="129"/>
      <c r="F509" s="120" t="s">
        <v>1276</v>
      </c>
      <c r="G509" s="177"/>
      <c r="H509" s="186">
        <f t="shared" si="18"/>
        <v>0</v>
      </c>
      <c r="I509" s="186">
        <f t="shared" si="19"/>
        <v>0</v>
      </c>
      <c r="J509" s="112"/>
    </row>
    <row r="510" spans="1:10" ht="47.25" outlineLevel="1" x14ac:dyDescent="0.25">
      <c r="A510" s="89">
        <v>115</v>
      </c>
      <c r="B510" s="36" t="s">
        <v>888</v>
      </c>
      <c r="C510" s="89" t="s">
        <v>30</v>
      </c>
      <c r="D510" s="152" t="s">
        <v>887</v>
      </c>
      <c r="E510" s="129"/>
      <c r="F510" s="120" t="s">
        <v>1276</v>
      </c>
      <c r="G510" s="177"/>
      <c r="H510" s="186">
        <f t="shared" si="18"/>
        <v>0</v>
      </c>
      <c r="I510" s="186">
        <f t="shared" si="19"/>
        <v>0</v>
      </c>
      <c r="J510" s="112"/>
    </row>
    <row r="511" spans="1:10" ht="47.25" outlineLevel="1" x14ac:dyDescent="0.25">
      <c r="A511" s="89">
        <v>116</v>
      </c>
      <c r="B511" s="36" t="s">
        <v>679</v>
      </c>
      <c r="C511" s="89" t="s">
        <v>11</v>
      </c>
      <c r="D511" s="152">
        <v>2</v>
      </c>
      <c r="E511" s="152">
        <v>2</v>
      </c>
      <c r="F511" s="120" t="s">
        <v>1276</v>
      </c>
      <c r="G511" s="177"/>
      <c r="H511" s="186">
        <f t="shared" si="18"/>
        <v>0</v>
      </c>
      <c r="I511" s="186">
        <f t="shared" si="19"/>
        <v>0</v>
      </c>
      <c r="J511" s="112"/>
    </row>
    <row r="512" spans="1:10" ht="47.25" outlineLevel="1" x14ac:dyDescent="0.25">
      <c r="A512" s="89">
        <v>117</v>
      </c>
      <c r="B512" s="36" t="s">
        <v>680</v>
      </c>
      <c r="C512" s="89" t="s">
        <v>232</v>
      </c>
      <c r="D512" s="152" t="s">
        <v>889</v>
      </c>
      <c r="E512" s="129"/>
      <c r="F512" s="120" t="s">
        <v>1276</v>
      </c>
      <c r="G512" s="177"/>
      <c r="H512" s="186">
        <f t="shared" si="18"/>
        <v>0</v>
      </c>
      <c r="I512" s="186">
        <f t="shared" si="19"/>
        <v>0</v>
      </c>
      <c r="J512" s="112"/>
    </row>
    <row r="513" spans="1:10" ht="31.5" outlineLevel="1" x14ac:dyDescent="0.25">
      <c r="A513" s="89">
        <v>118</v>
      </c>
      <c r="B513" s="36" t="s">
        <v>635</v>
      </c>
      <c r="C513" s="89" t="s">
        <v>79</v>
      </c>
      <c r="D513" s="152">
        <v>1</v>
      </c>
      <c r="E513" s="152">
        <v>1</v>
      </c>
      <c r="F513" s="120" t="s">
        <v>1276</v>
      </c>
      <c r="G513" s="177"/>
      <c r="H513" s="186">
        <f t="shared" si="18"/>
        <v>0</v>
      </c>
      <c r="I513" s="186">
        <f t="shared" si="19"/>
        <v>0</v>
      </c>
      <c r="J513" s="112"/>
    </row>
    <row r="514" spans="1:10" ht="31.5" outlineLevel="1" x14ac:dyDescent="0.25">
      <c r="A514" s="89">
        <v>119</v>
      </c>
      <c r="B514" s="20" t="s">
        <v>235</v>
      </c>
      <c r="C514" s="33" t="s">
        <v>327</v>
      </c>
      <c r="D514" s="153">
        <v>1</v>
      </c>
      <c r="E514" s="153">
        <v>1</v>
      </c>
      <c r="F514" s="120" t="s">
        <v>1276</v>
      </c>
      <c r="G514" s="177"/>
      <c r="H514" s="186">
        <f t="shared" si="18"/>
        <v>0</v>
      </c>
      <c r="I514" s="186">
        <f t="shared" si="19"/>
        <v>0</v>
      </c>
      <c r="J514" s="112"/>
    </row>
    <row r="515" spans="1:10" ht="47.25" outlineLevel="1" x14ac:dyDescent="0.25">
      <c r="A515" s="89">
        <v>120</v>
      </c>
      <c r="B515" s="36" t="s">
        <v>609</v>
      </c>
      <c r="C515" s="89" t="s">
        <v>663</v>
      </c>
      <c r="D515" s="152">
        <v>74</v>
      </c>
      <c r="E515" s="152">
        <v>74</v>
      </c>
      <c r="F515" s="120" t="s">
        <v>1276</v>
      </c>
      <c r="G515" s="177"/>
      <c r="H515" s="186">
        <f t="shared" si="18"/>
        <v>0</v>
      </c>
      <c r="I515" s="186">
        <f t="shared" si="19"/>
        <v>0</v>
      </c>
      <c r="J515" s="112"/>
    </row>
    <row r="516" spans="1:10" ht="101.25" customHeight="1" outlineLevel="1" x14ac:dyDescent="0.25">
      <c r="A516" s="89">
        <v>121</v>
      </c>
      <c r="B516" s="36" t="s">
        <v>237</v>
      </c>
      <c r="C516" s="89" t="s">
        <v>207</v>
      </c>
      <c r="D516" s="152">
        <v>11.84</v>
      </c>
      <c r="E516" s="152">
        <v>11.84</v>
      </c>
      <c r="F516" s="120" t="s">
        <v>1276</v>
      </c>
      <c r="G516" s="177"/>
      <c r="H516" s="186">
        <f t="shared" si="18"/>
        <v>0</v>
      </c>
      <c r="I516" s="186">
        <f t="shared" si="19"/>
        <v>0</v>
      </c>
      <c r="J516" s="112"/>
    </row>
    <row r="517" spans="1:10" ht="31.5" outlineLevel="1" x14ac:dyDescent="0.25">
      <c r="A517" s="89">
        <v>122</v>
      </c>
      <c r="B517" s="36" t="s">
        <v>238</v>
      </c>
      <c r="C517" s="89" t="s">
        <v>207</v>
      </c>
      <c r="D517" s="152">
        <v>1.18</v>
      </c>
      <c r="E517" s="152">
        <v>1.18</v>
      </c>
      <c r="F517" s="120" t="s">
        <v>1276</v>
      </c>
      <c r="G517" s="177"/>
      <c r="H517" s="186">
        <f t="shared" si="18"/>
        <v>0</v>
      </c>
      <c r="I517" s="186">
        <f t="shared" si="19"/>
        <v>0</v>
      </c>
      <c r="J517" s="112"/>
    </row>
    <row r="518" spans="1:10" ht="31.5" outlineLevel="1" x14ac:dyDescent="0.25">
      <c r="A518" s="89">
        <v>123</v>
      </c>
      <c r="B518" s="36" t="s">
        <v>675</v>
      </c>
      <c r="C518" s="89" t="s">
        <v>676</v>
      </c>
      <c r="D518" s="152">
        <v>78</v>
      </c>
      <c r="E518" s="152">
        <v>78</v>
      </c>
      <c r="F518" s="120" t="s">
        <v>1276</v>
      </c>
      <c r="G518" s="177"/>
      <c r="H518" s="186">
        <f t="shared" si="18"/>
        <v>0</v>
      </c>
      <c r="I518" s="186">
        <f t="shared" si="19"/>
        <v>0</v>
      </c>
      <c r="J518" s="112"/>
    </row>
    <row r="519" spans="1:10" ht="15.75" outlineLevel="1" x14ac:dyDescent="0.25">
      <c r="A519" s="36"/>
      <c r="B519" s="89" t="s">
        <v>681</v>
      </c>
      <c r="C519" s="89"/>
      <c r="D519" s="152"/>
      <c r="E519" s="196"/>
      <c r="F519" s="189"/>
      <c r="G519" s="197"/>
      <c r="H519" s="188"/>
      <c r="I519" s="188"/>
      <c r="J519" s="113"/>
    </row>
    <row r="520" spans="1:10" ht="63" outlineLevel="1" x14ac:dyDescent="0.25">
      <c r="A520" s="89">
        <v>124</v>
      </c>
      <c r="B520" s="36" t="s">
        <v>665</v>
      </c>
      <c r="C520" s="89" t="s">
        <v>657</v>
      </c>
      <c r="D520" s="152" t="s">
        <v>884</v>
      </c>
      <c r="E520" s="129"/>
      <c r="F520" s="120" t="s">
        <v>1276</v>
      </c>
      <c r="G520" s="177"/>
      <c r="H520" s="186">
        <f t="shared" si="18"/>
        <v>0</v>
      </c>
      <c r="I520" s="186">
        <f t="shared" si="19"/>
        <v>0</v>
      </c>
      <c r="J520" s="112"/>
    </row>
    <row r="521" spans="1:10" ht="63" outlineLevel="1" x14ac:dyDescent="0.25">
      <c r="A521" s="89">
        <v>125</v>
      </c>
      <c r="B521" s="36" t="s">
        <v>666</v>
      </c>
      <c r="C521" s="89" t="s">
        <v>657</v>
      </c>
      <c r="D521" s="152" t="s">
        <v>877</v>
      </c>
      <c r="E521" s="129"/>
      <c r="F521" s="120" t="s">
        <v>1276</v>
      </c>
      <c r="G521" s="177"/>
      <c r="H521" s="186">
        <f t="shared" si="18"/>
        <v>0</v>
      </c>
      <c r="I521" s="186">
        <f t="shared" si="19"/>
        <v>0</v>
      </c>
      <c r="J521" s="112"/>
    </row>
    <row r="522" spans="1:10" ht="63" outlineLevel="1" x14ac:dyDescent="0.25">
      <c r="A522" s="89">
        <v>126</v>
      </c>
      <c r="B522" s="36" t="s">
        <v>667</v>
      </c>
      <c r="C522" s="89" t="s">
        <v>657</v>
      </c>
      <c r="D522" s="152" t="s">
        <v>668</v>
      </c>
      <c r="E522" s="128"/>
      <c r="F522" s="120" t="s">
        <v>1276</v>
      </c>
      <c r="G522" s="177"/>
      <c r="H522" s="186">
        <f t="shared" si="18"/>
        <v>0</v>
      </c>
      <c r="I522" s="186">
        <f t="shared" si="19"/>
        <v>0</v>
      </c>
      <c r="J522" s="112"/>
    </row>
    <row r="523" spans="1:10" ht="63" outlineLevel="1" x14ac:dyDescent="0.25">
      <c r="A523" s="89">
        <v>127</v>
      </c>
      <c r="B523" s="36" t="s">
        <v>669</v>
      </c>
      <c r="C523" s="89" t="s">
        <v>657</v>
      </c>
      <c r="D523" s="152" t="s">
        <v>605</v>
      </c>
      <c r="E523" s="128"/>
      <c r="F523" s="120" t="s">
        <v>1276</v>
      </c>
      <c r="G523" s="177"/>
      <c r="H523" s="186">
        <f t="shared" si="18"/>
        <v>0</v>
      </c>
      <c r="I523" s="186">
        <f t="shared" si="19"/>
        <v>0</v>
      </c>
      <c r="J523" s="112"/>
    </row>
    <row r="524" spans="1:10" ht="31.5" outlineLevel="1" x14ac:dyDescent="0.25">
      <c r="A524" s="89">
        <v>128</v>
      </c>
      <c r="B524" s="36" t="s">
        <v>583</v>
      </c>
      <c r="C524" s="89" t="s">
        <v>670</v>
      </c>
      <c r="D524" s="152" t="s">
        <v>671</v>
      </c>
      <c r="E524" s="128"/>
      <c r="F524" s="120" t="s">
        <v>1276</v>
      </c>
      <c r="G524" s="177"/>
      <c r="H524" s="186">
        <f t="shared" si="18"/>
        <v>0</v>
      </c>
      <c r="I524" s="186">
        <f t="shared" si="19"/>
        <v>0</v>
      </c>
      <c r="J524" s="112"/>
    </row>
    <row r="525" spans="1:10" ht="31.5" outlineLevel="1" x14ac:dyDescent="0.25">
      <c r="A525" s="89">
        <v>129</v>
      </c>
      <c r="B525" s="36" t="s">
        <v>226</v>
      </c>
      <c r="C525" s="89" t="s">
        <v>198</v>
      </c>
      <c r="D525" s="152">
        <v>74</v>
      </c>
      <c r="E525" s="152">
        <v>74</v>
      </c>
      <c r="F525" s="120" t="s">
        <v>1276</v>
      </c>
      <c r="G525" s="177"/>
      <c r="H525" s="186">
        <f t="shared" si="18"/>
        <v>0</v>
      </c>
      <c r="I525" s="186">
        <f t="shared" si="19"/>
        <v>0</v>
      </c>
      <c r="J525" s="112"/>
    </row>
    <row r="526" spans="1:10" ht="31.5" outlineLevel="1" x14ac:dyDescent="0.25">
      <c r="A526" s="89">
        <v>130</v>
      </c>
      <c r="B526" s="36" t="s">
        <v>227</v>
      </c>
      <c r="C526" s="89" t="s">
        <v>321</v>
      </c>
      <c r="D526" s="152">
        <v>1</v>
      </c>
      <c r="E526" s="152">
        <v>1</v>
      </c>
      <c r="F526" s="120" t="s">
        <v>1276</v>
      </c>
      <c r="G526" s="177"/>
      <c r="H526" s="186">
        <f t="shared" si="18"/>
        <v>0</v>
      </c>
      <c r="I526" s="186">
        <f t="shared" si="19"/>
        <v>0</v>
      </c>
      <c r="J526" s="112"/>
    </row>
    <row r="527" spans="1:10" ht="94.5" outlineLevel="1" x14ac:dyDescent="0.25">
      <c r="A527" s="89">
        <v>131</v>
      </c>
      <c r="B527" s="36" t="s">
        <v>890</v>
      </c>
      <c r="C527" s="89" t="s">
        <v>228</v>
      </c>
      <c r="D527" s="152" t="s">
        <v>883</v>
      </c>
      <c r="E527" s="129"/>
      <c r="F527" s="120" t="s">
        <v>1276</v>
      </c>
      <c r="G527" s="177"/>
      <c r="H527" s="186">
        <f t="shared" si="18"/>
        <v>0</v>
      </c>
      <c r="I527" s="186">
        <f t="shared" si="19"/>
        <v>0</v>
      </c>
      <c r="J527" s="112"/>
    </row>
    <row r="528" spans="1:10" ht="31.5" outlineLevel="1" x14ac:dyDescent="0.25">
      <c r="A528" s="89">
        <v>132</v>
      </c>
      <c r="B528" s="36" t="s">
        <v>235</v>
      </c>
      <c r="C528" s="89" t="s">
        <v>327</v>
      </c>
      <c r="D528" s="152">
        <v>1</v>
      </c>
      <c r="E528" s="152">
        <v>1</v>
      </c>
      <c r="F528" s="120" t="s">
        <v>1276</v>
      </c>
      <c r="G528" s="177"/>
      <c r="H528" s="186">
        <f t="shared" si="18"/>
        <v>0</v>
      </c>
      <c r="I528" s="186">
        <f t="shared" si="19"/>
        <v>0</v>
      </c>
      <c r="J528" s="112"/>
    </row>
    <row r="529" spans="1:10" ht="47.25" outlineLevel="1" x14ac:dyDescent="0.25">
      <c r="A529" s="89">
        <v>133</v>
      </c>
      <c r="B529" s="36" t="s">
        <v>609</v>
      </c>
      <c r="C529" s="89" t="s">
        <v>663</v>
      </c>
      <c r="D529" s="152">
        <v>74</v>
      </c>
      <c r="E529" s="152">
        <v>74</v>
      </c>
      <c r="F529" s="120" t="s">
        <v>1276</v>
      </c>
      <c r="G529" s="177"/>
      <c r="H529" s="186">
        <f t="shared" si="18"/>
        <v>0</v>
      </c>
      <c r="I529" s="186">
        <f t="shared" si="19"/>
        <v>0</v>
      </c>
      <c r="J529" s="112"/>
    </row>
    <row r="530" spans="1:10" ht="105" customHeight="1" outlineLevel="1" x14ac:dyDescent="0.25">
      <c r="A530" s="89">
        <v>134</v>
      </c>
      <c r="B530" s="20" t="s">
        <v>237</v>
      </c>
      <c r="C530" s="33" t="s">
        <v>207</v>
      </c>
      <c r="D530" s="153">
        <v>11.84</v>
      </c>
      <c r="E530" s="153">
        <v>11.84</v>
      </c>
      <c r="F530" s="120" t="s">
        <v>1276</v>
      </c>
      <c r="G530" s="177"/>
      <c r="H530" s="186">
        <f t="shared" si="18"/>
        <v>0</v>
      </c>
      <c r="I530" s="186">
        <f t="shared" si="19"/>
        <v>0</v>
      </c>
      <c r="J530" s="112"/>
    </row>
    <row r="531" spans="1:10" ht="31.5" outlineLevel="1" x14ac:dyDescent="0.25">
      <c r="A531" s="89">
        <v>135</v>
      </c>
      <c r="B531" s="36" t="s">
        <v>238</v>
      </c>
      <c r="C531" s="89" t="s">
        <v>207</v>
      </c>
      <c r="D531" s="152">
        <v>1.18</v>
      </c>
      <c r="E531" s="152">
        <v>1.18</v>
      </c>
      <c r="F531" s="120" t="s">
        <v>1276</v>
      </c>
      <c r="G531" s="177"/>
      <c r="H531" s="186">
        <f t="shared" si="18"/>
        <v>0</v>
      </c>
      <c r="I531" s="186">
        <f t="shared" si="19"/>
        <v>0</v>
      </c>
      <c r="J531" s="112"/>
    </row>
    <row r="532" spans="1:10" ht="31.5" outlineLevel="1" x14ac:dyDescent="0.25">
      <c r="A532" s="89">
        <v>136</v>
      </c>
      <c r="B532" s="36" t="s">
        <v>675</v>
      </c>
      <c r="C532" s="89" t="s">
        <v>676</v>
      </c>
      <c r="D532" s="152">
        <v>78</v>
      </c>
      <c r="E532" s="152">
        <v>78</v>
      </c>
      <c r="F532" s="120" t="s">
        <v>1276</v>
      </c>
      <c r="G532" s="177"/>
      <c r="H532" s="186">
        <f t="shared" si="18"/>
        <v>0</v>
      </c>
      <c r="I532" s="186">
        <f t="shared" si="19"/>
        <v>0</v>
      </c>
      <c r="J532" s="112"/>
    </row>
    <row r="533" spans="1:10" ht="15.75" outlineLevel="1" x14ac:dyDescent="0.25">
      <c r="A533" s="89"/>
      <c r="B533" s="7" t="s">
        <v>682</v>
      </c>
      <c r="C533" s="89"/>
      <c r="D533" s="152"/>
      <c r="E533" s="198"/>
      <c r="F533" s="189"/>
      <c r="G533" s="197"/>
      <c r="H533" s="188"/>
      <c r="I533" s="188"/>
      <c r="J533" s="113"/>
    </row>
    <row r="534" spans="1:10" ht="63" outlineLevel="1" x14ac:dyDescent="0.25">
      <c r="A534" s="89">
        <v>137</v>
      </c>
      <c r="B534" s="36" t="s">
        <v>683</v>
      </c>
      <c r="C534" s="89" t="s">
        <v>657</v>
      </c>
      <c r="D534" s="152" t="s">
        <v>684</v>
      </c>
      <c r="E534" s="128"/>
      <c r="F534" s="120" t="s">
        <v>1276</v>
      </c>
      <c r="G534" s="177"/>
      <c r="H534" s="186">
        <f t="shared" si="18"/>
        <v>0</v>
      </c>
      <c r="I534" s="186">
        <f t="shared" si="19"/>
        <v>0</v>
      </c>
      <c r="J534" s="112"/>
    </row>
    <row r="535" spans="1:10" ht="63" outlineLevel="1" x14ac:dyDescent="0.25">
      <c r="A535" s="89">
        <v>138</v>
      </c>
      <c r="B535" s="36" t="s">
        <v>685</v>
      </c>
      <c r="C535" s="89" t="s">
        <v>657</v>
      </c>
      <c r="D535" s="152" t="s">
        <v>877</v>
      </c>
      <c r="E535" s="129"/>
      <c r="F535" s="120" t="s">
        <v>1276</v>
      </c>
      <c r="G535" s="177"/>
      <c r="H535" s="186">
        <f t="shared" si="18"/>
        <v>0</v>
      </c>
      <c r="I535" s="186">
        <f t="shared" si="19"/>
        <v>0</v>
      </c>
      <c r="J535" s="112"/>
    </row>
    <row r="536" spans="1:10" ht="82.5" customHeight="1" outlineLevel="1" x14ac:dyDescent="0.25">
      <c r="A536" s="89">
        <v>139</v>
      </c>
      <c r="B536" s="36" t="s">
        <v>686</v>
      </c>
      <c r="C536" s="89" t="s">
        <v>657</v>
      </c>
      <c r="D536" s="152" t="s">
        <v>892</v>
      </c>
      <c r="E536" s="129"/>
      <c r="F536" s="120" t="s">
        <v>1276</v>
      </c>
      <c r="G536" s="177"/>
      <c r="H536" s="186">
        <f t="shared" si="18"/>
        <v>0</v>
      </c>
      <c r="I536" s="186">
        <f t="shared" si="19"/>
        <v>0</v>
      </c>
      <c r="J536" s="112"/>
    </row>
    <row r="537" spans="1:10" ht="81" customHeight="1" outlineLevel="1" x14ac:dyDescent="0.25">
      <c r="A537" s="89">
        <v>140</v>
      </c>
      <c r="B537" s="36" t="s">
        <v>687</v>
      </c>
      <c r="C537" s="89" t="s">
        <v>657</v>
      </c>
      <c r="D537" s="152" t="s">
        <v>605</v>
      </c>
      <c r="E537" s="128"/>
      <c r="F537" s="120" t="s">
        <v>1276</v>
      </c>
      <c r="G537" s="177"/>
      <c r="H537" s="186">
        <f t="shared" si="18"/>
        <v>0</v>
      </c>
      <c r="I537" s="186">
        <f t="shared" si="19"/>
        <v>0</v>
      </c>
      <c r="J537" s="112"/>
    </row>
    <row r="538" spans="1:10" ht="31.5" outlineLevel="1" x14ac:dyDescent="0.25">
      <c r="A538" s="89">
        <v>141</v>
      </c>
      <c r="B538" s="36" t="s">
        <v>583</v>
      </c>
      <c r="C538" s="89" t="s">
        <v>670</v>
      </c>
      <c r="D538" s="152" t="s">
        <v>688</v>
      </c>
      <c r="E538" s="128"/>
      <c r="F538" s="120" t="s">
        <v>1276</v>
      </c>
      <c r="G538" s="177"/>
      <c r="H538" s="186">
        <f t="shared" si="18"/>
        <v>0</v>
      </c>
      <c r="I538" s="186">
        <f t="shared" si="19"/>
        <v>0</v>
      </c>
      <c r="J538" s="112"/>
    </row>
    <row r="539" spans="1:10" ht="31.5" outlineLevel="1" x14ac:dyDescent="0.25">
      <c r="A539" s="89">
        <v>142</v>
      </c>
      <c r="B539" s="36" t="s">
        <v>226</v>
      </c>
      <c r="C539" s="89" t="s">
        <v>198</v>
      </c>
      <c r="D539" s="152">
        <v>740</v>
      </c>
      <c r="E539" s="152">
        <v>740</v>
      </c>
      <c r="F539" s="120" t="s">
        <v>1276</v>
      </c>
      <c r="G539" s="177"/>
      <c r="H539" s="186">
        <f t="shared" si="18"/>
        <v>0</v>
      </c>
      <c r="I539" s="186">
        <f t="shared" si="19"/>
        <v>0</v>
      </c>
      <c r="J539" s="112"/>
    </row>
    <row r="540" spans="1:10" ht="31.5" outlineLevel="1" x14ac:dyDescent="0.25">
      <c r="A540" s="89">
        <v>143</v>
      </c>
      <c r="B540" s="36" t="s">
        <v>227</v>
      </c>
      <c r="C540" s="89" t="s">
        <v>321</v>
      </c>
      <c r="D540" s="152">
        <v>1</v>
      </c>
      <c r="E540" s="152">
        <v>1</v>
      </c>
      <c r="F540" s="120" t="s">
        <v>1276</v>
      </c>
      <c r="G540" s="177"/>
      <c r="H540" s="186">
        <f t="shared" si="18"/>
        <v>0</v>
      </c>
      <c r="I540" s="186">
        <f t="shared" si="19"/>
        <v>0</v>
      </c>
      <c r="J540" s="112"/>
    </row>
    <row r="541" spans="1:10" ht="118.5" customHeight="1" outlineLevel="1" x14ac:dyDescent="0.25">
      <c r="A541" s="89">
        <v>144</v>
      </c>
      <c r="B541" s="36" t="s">
        <v>689</v>
      </c>
      <c r="C541" s="89" t="s">
        <v>228</v>
      </c>
      <c r="D541" s="152" t="s">
        <v>884</v>
      </c>
      <c r="E541" s="129"/>
      <c r="F541" s="120" t="s">
        <v>1276</v>
      </c>
      <c r="G541" s="177"/>
      <c r="H541" s="186">
        <f t="shared" si="18"/>
        <v>0</v>
      </c>
      <c r="I541" s="186">
        <f t="shared" si="19"/>
        <v>0</v>
      </c>
      <c r="J541" s="112"/>
    </row>
    <row r="542" spans="1:10" ht="47.25" outlineLevel="1" x14ac:dyDescent="0.25">
      <c r="A542" s="89">
        <v>145</v>
      </c>
      <c r="B542" s="36" t="s">
        <v>891</v>
      </c>
      <c r="C542" s="89" t="s">
        <v>30</v>
      </c>
      <c r="D542" s="152" t="s">
        <v>690</v>
      </c>
      <c r="E542" s="128"/>
      <c r="F542" s="120" t="s">
        <v>1276</v>
      </c>
      <c r="G542" s="177"/>
      <c r="H542" s="186">
        <f t="shared" si="18"/>
        <v>0</v>
      </c>
      <c r="I542" s="186">
        <f t="shared" si="19"/>
        <v>0</v>
      </c>
      <c r="J542" s="112"/>
    </row>
    <row r="543" spans="1:10" ht="47.25" outlineLevel="1" x14ac:dyDescent="0.25">
      <c r="A543" s="89">
        <v>146</v>
      </c>
      <c r="B543" s="36" t="s">
        <v>691</v>
      </c>
      <c r="C543" s="89" t="s">
        <v>11</v>
      </c>
      <c r="D543" s="152">
        <v>2</v>
      </c>
      <c r="E543" s="152">
        <v>2</v>
      </c>
      <c r="F543" s="120" t="s">
        <v>1276</v>
      </c>
      <c r="G543" s="177"/>
      <c r="H543" s="186">
        <f t="shared" si="18"/>
        <v>0</v>
      </c>
      <c r="I543" s="186">
        <f t="shared" si="19"/>
        <v>0</v>
      </c>
      <c r="J543" s="112"/>
    </row>
    <row r="544" spans="1:10" ht="47.25" outlineLevel="1" x14ac:dyDescent="0.25">
      <c r="A544" s="89">
        <v>147</v>
      </c>
      <c r="B544" s="36" t="s">
        <v>692</v>
      </c>
      <c r="C544" s="89" t="s">
        <v>693</v>
      </c>
      <c r="D544" s="152" t="s">
        <v>694</v>
      </c>
      <c r="E544" s="128"/>
      <c r="F544" s="120" t="s">
        <v>1276</v>
      </c>
      <c r="G544" s="177"/>
      <c r="H544" s="186">
        <f t="shared" si="18"/>
        <v>0</v>
      </c>
      <c r="I544" s="186">
        <f t="shared" si="19"/>
        <v>0</v>
      </c>
      <c r="J544" s="112"/>
    </row>
    <row r="545" spans="1:10" ht="31.5" outlineLevel="1" x14ac:dyDescent="0.25">
      <c r="A545" s="89">
        <v>148</v>
      </c>
      <c r="B545" s="36" t="s">
        <v>635</v>
      </c>
      <c r="C545" s="89" t="s">
        <v>79</v>
      </c>
      <c r="D545" s="152">
        <v>1</v>
      </c>
      <c r="E545" s="152">
        <v>1</v>
      </c>
      <c r="F545" s="120" t="s">
        <v>1276</v>
      </c>
      <c r="G545" s="177"/>
      <c r="H545" s="186">
        <f t="shared" si="18"/>
        <v>0</v>
      </c>
      <c r="I545" s="186">
        <f t="shared" si="19"/>
        <v>0</v>
      </c>
      <c r="J545" s="112"/>
    </row>
    <row r="546" spans="1:10" ht="31.5" outlineLevel="1" x14ac:dyDescent="0.25">
      <c r="A546" s="89">
        <v>149</v>
      </c>
      <c r="B546" s="36" t="s">
        <v>235</v>
      </c>
      <c r="C546" s="89" t="s">
        <v>327</v>
      </c>
      <c r="D546" s="152">
        <v>1</v>
      </c>
      <c r="E546" s="152">
        <v>1</v>
      </c>
      <c r="F546" s="120" t="s">
        <v>1276</v>
      </c>
      <c r="G546" s="177"/>
      <c r="H546" s="186">
        <f t="shared" si="18"/>
        <v>0</v>
      </c>
      <c r="I546" s="186">
        <f t="shared" si="19"/>
        <v>0</v>
      </c>
      <c r="J546" s="112"/>
    </row>
    <row r="547" spans="1:10" ht="47.25" outlineLevel="1" x14ac:dyDescent="0.25">
      <c r="A547" s="89">
        <v>150</v>
      </c>
      <c r="B547" s="36" t="s">
        <v>654</v>
      </c>
      <c r="C547" s="89" t="s">
        <v>663</v>
      </c>
      <c r="D547" s="152">
        <v>182</v>
      </c>
      <c r="E547" s="152">
        <v>182</v>
      </c>
      <c r="F547" s="120" t="s">
        <v>1276</v>
      </c>
      <c r="G547" s="177"/>
      <c r="H547" s="186">
        <f t="shared" si="18"/>
        <v>0</v>
      </c>
      <c r="I547" s="186">
        <f t="shared" si="19"/>
        <v>0</v>
      </c>
      <c r="J547" s="112"/>
    </row>
    <row r="548" spans="1:10" ht="47.25" outlineLevel="1" x14ac:dyDescent="0.25">
      <c r="A548" s="89">
        <v>151</v>
      </c>
      <c r="B548" s="36" t="s">
        <v>655</v>
      </c>
      <c r="C548" s="89" t="s">
        <v>663</v>
      </c>
      <c r="D548" s="152">
        <v>58.5</v>
      </c>
      <c r="E548" s="152">
        <v>58.5</v>
      </c>
      <c r="F548" s="120" t="s">
        <v>1276</v>
      </c>
      <c r="G548" s="177"/>
      <c r="H548" s="186">
        <f t="shared" si="18"/>
        <v>0</v>
      </c>
      <c r="I548" s="186">
        <f t="shared" si="19"/>
        <v>0</v>
      </c>
      <c r="J548" s="112"/>
    </row>
    <row r="549" spans="1:10" ht="106.5" customHeight="1" outlineLevel="1" x14ac:dyDescent="0.25">
      <c r="A549" s="89">
        <v>152</v>
      </c>
      <c r="B549" s="36" t="s">
        <v>696</v>
      </c>
      <c r="C549" s="89" t="s">
        <v>207</v>
      </c>
      <c r="D549" s="152">
        <v>22.2</v>
      </c>
      <c r="E549" s="152">
        <v>22.2</v>
      </c>
      <c r="F549" s="120" t="s">
        <v>1276</v>
      </c>
      <c r="G549" s="177"/>
      <c r="H549" s="186">
        <f t="shared" si="18"/>
        <v>0</v>
      </c>
      <c r="I549" s="186">
        <f t="shared" si="19"/>
        <v>0</v>
      </c>
      <c r="J549" s="112"/>
    </row>
    <row r="550" spans="1:10" ht="31.5" outlineLevel="1" x14ac:dyDescent="0.25">
      <c r="A550" s="89">
        <v>153</v>
      </c>
      <c r="B550" s="36" t="s">
        <v>238</v>
      </c>
      <c r="C550" s="89" t="s">
        <v>207</v>
      </c>
      <c r="D550" s="152">
        <v>2.2200000000000002</v>
      </c>
      <c r="E550" s="152">
        <v>2.2200000000000002</v>
      </c>
      <c r="F550" s="120" t="s">
        <v>1276</v>
      </c>
      <c r="G550" s="177"/>
      <c r="H550" s="186">
        <f t="shared" si="18"/>
        <v>0</v>
      </c>
      <c r="I550" s="186">
        <f t="shared" si="19"/>
        <v>0</v>
      </c>
      <c r="J550" s="112"/>
    </row>
    <row r="551" spans="1:10" ht="94.5" outlineLevel="1" x14ac:dyDescent="0.25">
      <c r="A551" s="89">
        <v>154</v>
      </c>
      <c r="B551" s="36" t="s">
        <v>697</v>
      </c>
      <c r="C551" s="89" t="s">
        <v>207</v>
      </c>
      <c r="D551" s="152">
        <v>72.150000000000006</v>
      </c>
      <c r="E551" s="152">
        <v>72.150000000000006</v>
      </c>
      <c r="F551" s="120" t="s">
        <v>1276</v>
      </c>
      <c r="G551" s="177"/>
      <c r="H551" s="186">
        <f t="shared" si="18"/>
        <v>0</v>
      </c>
      <c r="I551" s="186">
        <f t="shared" si="19"/>
        <v>0</v>
      </c>
      <c r="J551" s="112"/>
    </row>
    <row r="552" spans="1:10" ht="31.5" outlineLevel="1" x14ac:dyDescent="0.25">
      <c r="A552" s="89">
        <v>155</v>
      </c>
      <c r="B552" s="36" t="s">
        <v>238</v>
      </c>
      <c r="C552" s="89" t="s">
        <v>207</v>
      </c>
      <c r="D552" s="152">
        <v>7.22</v>
      </c>
      <c r="E552" s="152">
        <v>7.22</v>
      </c>
      <c r="F552" s="120" t="s">
        <v>1276</v>
      </c>
      <c r="G552" s="177"/>
      <c r="H552" s="186">
        <f t="shared" si="18"/>
        <v>0</v>
      </c>
      <c r="I552" s="186">
        <f t="shared" si="19"/>
        <v>0</v>
      </c>
      <c r="J552" s="112"/>
    </row>
    <row r="553" spans="1:10" ht="15.75" outlineLevel="1" x14ac:dyDescent="0.25">
      <c r="A553" s="36"/>
      <c r="B553" s="7" t="s">
        <v>698</v>
      </c>
      <c r="C553" s="89"/>
      <c r="D553" s="152"/>
      <c r="E553" s="198"/>
      <c r="F553" s="189"/>
      <c r="G553" s="197"/>
      <c r="H553" s="188"/>
      <c r="I553" s="188"/>
      <c r="J553" s="113"/>
    </row>
    <row r="554" spans="1:10" ht="63" outlineLevel="1" x14ac:dyDescent="0.25">
      <c r="A554" s="89">
        <v>156</v>
      </c>
      <c r="B554" s="36" t="s">
        <v>665</v>
      </c>
      <c r="C554" s="89" t="s">
        <v>657</v>
      </c>
      <c r="D554" s="152" t="s">
        <v>884</v>
      </c>
      <c r="E554" s="129"/>
      <c r="F554" s="120" t="s">
        <v>1276</v>
      </c>
      <c r="G554" s="177"/>
      <c r="H554" s="186">
        <f t="shared" si="18"/>
        <v>0</v>
      </c>
      <c r="I554" s="186">
        <f t="shared" si="19"/>
        <v>0</v>
      </c>
      <c r="J554" s="112"/>
    </row>
    <row r="555" spans="1:10" ht="63" outlineLevel="1" x14ac:dyDescent="0.25">
      <c r="A555" s="89">
        <v>157</v>
      </c>
      <c r="B555" s="36" t="s">
        <v>666</v>
      </c>
      <c r="C555" s="89" t="s">
        <v>657</v>
      </c>
      <c r="D555" s="152" t="s">
        <v>877</v>
      </c>
      <c r="E555" s="129"/>
      <c r="F555" s="120" t="s">
        <v>1276</v>
      </c>
      <c r="G555" s="177"/>
      <c r="H555" s="186">
        <f t="shared" si="18"/>
        <v>0</v>
      </c>
      <c r="I555" s="186">
        <f t="shared" si="19"/>
        <v>0</v>
      </c>
      <c r="J555" s="112"/>
    </row>
    <row r="556" spans="1:10" ht="63" outlineLevel="1" x14ac:dyDescent="0.25">
      <c r="A556" s="89">
        <v>158</v>
      </c>
      <c r="B556" s="36" t="s">
        <v>667</v>
      </c>
      <c r="C556" s="89" t="s">
        <v>657</v>
      </c>
      <c r="D556" s="152" t="s">
        <v>668</v>
      </c>
      <c r="E556" s="128"/>
      <c r="F556" s="120" t="s">
        <v>1276</v>
      </c>
      <c r="G556" s="177"/>
      <c r="H556" s="186">
        <f t="shared" si="18"/>
        <v>0</v>
      </c>
      <c r="I556" s="186">
        <f t="shared" si="19"/>
        <v>0</v>
      </c>
      <c r="J556" s="112"/>
    </row>
    <row r="557" spans="1:10" ht="63" outlineLevel="1" x14ac:dyDescent="0.25">
      <c r="A557" s="89">
        <v>159</v>
      </c>
      <c r="B557" s="36" t="s">
        <v>669</v>
      </c>
      <c r="C557" s="89" t="s">
        <v>657</v>
      </c>
      <c r="D557" s="152" t="s">
        <v>605</v>
      </c>
      <c r="E557" s="128"/>
      <c r="F557" s="120" t="s">
        <v>1276</v>
      </c>
      <c r="G557" s="177"/>
      <c r="H557" s="186">
        <f t="shared" si="18"/>
        <v>0</v>
      </c>
      <c r="I557" s="186">
        <f t="shared" si="19"/>
        <v>0</v>
      </c>
      <c r="J557" s="112"/>
    </row>
    <row r="558" spans="1:10" ht="31.5" outlineLevel="1" x14ac:dyDescent="0.25">
      <c r="A558" s="89">
        <v>160</v>
      </c>
      <c r="B558" s="36" t="s">
        <v>583</v>
      </c>
      <c r="C558" s="89" t="s">
        <v>670</v>
      </c>
      <c r="D558" s="152" t="s">
        <v>671</v>
      </c>
      <c r="E558" s="128"/>
      <c r="F558" s="120" t="s">
        <v>1276</v>
      </c>
      <c r="G558" s="177"/>
      <c r="H558" s="186">
        <f t="shared" si="18"/>
        <v>0</v>
      </c>
      <c r="I558" s="186">
        <f t="shared" si="19"/>
        <v>0</v>
      </c>
      <c r="J558" s="112"/>
    </row>
    <row r="559" spans="1:10" ht="31.5" outlineLevel="1" x14ac:dyDescent="0.25">
      <c r="A559" s="89">
        <v>161</v>
      </c>
      <c r="B559" s="36" t="s">
        <v>226</v>
      </c>
      <c r="C559" s="89" t="s">
        <v>198</v>
      </c>
      <c r="D559" s="152">
        <v>74</v>
      </c>
      <c r="E559" s="152">
        <v>74</v>
      </c>
      <c r="F559" s="120" t="s">
        <v>1276</v>
      </c>
      <c r="G559" s="177"/>
      <c r="H559" s="186">
        <f t="shared" si="18"/>
        <v>0</v>
      </c>
      <c r="I559" s="186">
        <f t="shared" si="19"/>
        <v>0</v>
      </c>
      <c r="J559" s="112"/>
    </row>
    <row r="560" spans="1:10" ht="31.5" outlineLevel="1" x14ac:dyDescent="0.25">
      <c r="A560" s="89">
        <v>162</v>
      </c>
      <c r="B560" s="36" t="s">
        <v>227</v>
      </c>
      <c r="C560" s="89" t="s">
        <v>321</v>
      </c>
      <c r="D560" s="152">
        <v>1</v>
      </c>
      <c r="E560" s="152">
        <v>1</v>
      </c>
      <c r="F560" s="120" t="s">
        <v>1276</v>
      </c>
      <c r="G560" s="177"/>
      <c r="H560" s="186">
        <f t="shared" si="18"/>
        <v>0</v>
      </c>
      <c r="I560" s="186">
        <f t="shared" si="19"/>
        <v>0</v>
      </c>
      <c r="J560" s="112"/>
    </row>
    <row r="561" spans="1:10" ht="94.5" outlineLevel="1" x14ac:dyDescent="0.25">
      <c r="A561" s="89">
        <v>163</v>
      </c>
      <c r="B561" s="36" t="s">
        <v>893</v>
      </c>
      <c r="C561" s="89" t="s">
        <v>228</v>
      </c>
      <c r="D561" s="152" t="s">
        <v>884</v>
      </c>
      <c r="E561" s="129"/>
      <c r="F561" s="120" t="s">
        <v>1276</v>
      </c>
      <c r="G561" s="177"/>
      <c r="H561" s="186">
        <f t="shared" si="18"/>
        <v>0</v>
      </c>
      <c r="I561" s="186">
        <f t="shared" si="19"/>
        <v>0</v>
      </c>
      <c r="J561" s="112"/>
    </row>
    <row r="562" spans="1:10" ht="31.5" outlineLevel="1" x14ac:dyDescent="0.25">
      <c r="A562" s="89">
        <v>164</v>
      </c>
      <c r="B562" s="36" t="s">
        <v>235</v>
      </c>
      <c r="C562" s="89" t="s">
        <v>327</v>
      </c>
      <c r="D562" s="152">
        <v>1</v>
      </c>
      <c r="E562" s="152">
        <v>1</v>
      </c>
      <c r="F562" s="120" t="s">
        <v>1276</v>
      </c>
      <c r="G562" s="177"/>
      <c r="H562" s="186">
        <f t="shared" si="18"/>
        <v>0</v>
      </c>
      <c r="I562" s="186">
        <f t="shared" si="19"/>
        <v>0</v>
      </c>
      <c r="J562" s="112"/>
    </row>
    <row r="563" spans="1:10" ht="47.25" outlineLevel="1" x14ac:dyDescent="0.25">
      <c r="A563" s="89">
        <v>165</v>
      </c>
      <c r="B563" s="36" t="s">
        <v>609</v>
      </c>
      <c r="C563" s="89" t="s">
        <v>663</v>
      </c>
      <c r="D563" s="152">
        <v>74</v>
      </c>
      <c r="E563" s="152">
        <v>74</v>
      </c>
      <c r="F563" s="120" t="s">
        <v>1276</v>
      </c>
      <c r="G563" s="177"/>
      <c r="H563" s="186">
        <f t="shared" si="18"/>
        <v>0</v>
      </c>
      <c r="I563" s="186">
        <f t="shared" si="19"/>
        <v>0</v>
      </c>
      <c r="J563" s="112"/>
    </row>
    <row r="564" spans="1:10" ht="94.5" outlineLevel="1" x14ac:dyDescent="0.25">
      <c r="A564" s="89">
        <v>166</v>
      </c>
      <c r="B564" s="36" t="s">
        <v>237</v>
      </c>
      <c r="C564" s="89" t="s">
        <v>207</v>
      </c>
      <c r="D564" s="152">
        <v>11.84</v>
      </c>
      <c r="E564" s="152">
        <v>11.84</v>
      </c>
      <c r="F564" s="120" t="s">
        <v>1276</v>
      </c>
      <c r="G564" s="177"/>
      <c r="H564" s="186">
        <f t="shared" si="18"/>
        <v>0</v>
      </c>
      <c r="I564" s="186">
        <f t="shared" si="19"/>
        <v>0</v>
      </c>
      <c r="J564" s="112"/>
    </row>
    <row r="565" spans="1:10" ht="31.5" outlineLevel="1" x14ac:dyDescent="0.25">
      <c r="A565" s="89">
        <v>167</v>
      </c>
      <c r="B565" s="36" t="s">
        <v>238</v>
      </c>
      <c r="C565" s="89" t="s">
        <v>207</v>
      </c>
      <c r="D565" s="152">
        <v>1.18</v>
      </c>
      <c r="E565" s="152">
        <v>1.18</v>
      </c>
      <c r="F565" s="120" t="s">
        <v>1276</v>
      </c>
      <c r="G565" s="177"/>
      <c r="H565" s="186">
        <f t="shared" ref="H565:H625" si="20">G565*E565</f>
        <v>0</v>
      </c>
      <c r="I565" s="186">
        <f t="shared" ref="I565:I625" si="21">H565</f>
        <v>0</v>
      </c>
      <c r="J565" s="112"/>
    </row>
    <row r="566" spans="1:10" ht="31.5" outlineLevel="1" x14ac:dyDescent="0.25">
      <c r="A566" s="89">
        <v>168</v>
      </c>
      <c r="B566" s="36" t="s">
        <v>675</v>
      </c>
      <c r="C566" s="89" t="s">
        <v>676</v>
      </c>
      <c r="D566" s="152">
        <v>78</v>
      </c>
      <c r="E566" s="152">
        <v>78</v>
      </c>
      <c r="F566" s="120" t="s">
        <v>1276</v>
      </c>
      <c r="G566" s="177"/>
      <c r="H566" s="186">
        <f t="shared" si="20"/>
        <v>0</v>
      </c>
      <c r="I566" s="186">
        <f t="shared" si="21"/>
        <v>0</v>
      </c>
      <c r="J566" s="112"/>
    </row>
    <row r="567" spans="1:10" ht="15.75" outlineLevel="1" x14ac:dyDescent="0.25">
      <c r="A567" s="89"/>
      <c r="B567" s="7" t="s">
        <v>699</v>
      </c>
      <c r="C567" s="89"/>
      <c r="D567" s="152"/>
      <c r="E567" s="196"/>
      <c r="F567" s="189"/>
      <c r="G567" s="197"/>
      <c r="H567" s="188"/>
      <c r="I567" s="188"/>
      <c r="J567" s="112"/>
    </row>
    <row r="568" spans="1:10" ht="63" outlineLevel="1" x14ac:dyDescent="0.25">
      <c r="A568" s="89">
        <v>169</v>
      </c>
      <c r="B568" s="36" t="s">
        <v>665</v>
      </c>
      <c r="C568" s="89" t="s">
        <v>657</v>
      </c>
      <c r="D568" s="152" t="s">
        <v>884</v>
      </c>
      <c r="E568" s="129"/>
      <c r="F568" s="120" t="s">
        <v>1276</v>
      </c>
      <c r="G568" s="177"/>
      <c r="H568" s="186">
        <f t="shared" si="20"/>
        <v>0</v>
      </c>
      <c r="I568" s="186">
        <f t="shared" si="21"/>
        <v>0</v>
      </c>
      <c r="J568" s="112"/>
    </row>
    <row r="569" spans="1:10" ht="63" outlineLevel="1" x14ac:dyDescent="0.25">
      <c r="A569" s="89">
        <v>170</v>
      </c>
      <c r="B569" s="36" t="s">
        <v>666</v>
      </c>
      <c r="C569" s="89" t="s">
        <v>657</v>
      </c>
      <c r="D569" s="152" t="s">
        <v>877</v>
      </c>
      <c r="E569" s="129"/>
      <c r="F569" s="120" t="s">
        <v>1276</v>
      </c>
      <c r="G569" s="177"/>
      <c r="H569" s="186">
        <f t="shared" si="20"/>
        <v>0</v>
      </c>
      <c r="I569" s="186">
        <f t="shared" si="21"/>
        <v>0</v>
      </c>
      <c r="J569" s="112"/>
    </row>
    <row r="570" spans="1:10" ht="63" outlineLevel="1" x14ac:dyDescent="0.25">
      <c r="A570" s="89">
        <v>171</v>
      </c>
      <c r="B570" s="36" t="s">
        <v>667</v>
      </c>
      <c r="C570" s="89" t="s">
        <v>657</v>
      </c>
      <c r="D570" s="152" t="s">
        <v>668</v>
      </c>
      <c r="E570" s="128"/>
      <c r="F570" s="120" t="s">
        <v>1276</v>
      </c>
      <c r="G570" s="177"/>
      <c r="H570" s="186">
        <f t="shared" si="20"/>
        <v>0</v>
      </c>
      <c r="I570" s="186">
        <f t="shared" si="21"/>
        <v>0</v>
      </c>
      <c r="J570" s="112"/>
    </row>
    <row r="571" spans="1:10" ht="63" outlineLevel="1" x14ac:dyDescent="0.25">
      <c r="A571" s="89">
        <v>172</v>
      </c>
      <c r="B571" s="36" t="s">
        <v>669</v>
      </c>
      <c r="C571" s="89" t="s">
        <v>657</v>
      </c>
      <c r="D571" s="152" t="s">
        <v>605</v>
      </c>
      <c r="E571" s="128"/>
      <c r="F571" s="120" t="s">
        <v>1276</v>
      </c>
      <c r="G571" s="177"/>
      <c r="H571" s="186">
        <f t="shared" si="20"/>
        <v>0</v>
      </c>
      <c r="I571" s="186">
        <f t="shared" si="21"/>
        <v>0</v>
      </c>
      <c r="J571" s="112"/>
    </row>
    <row r="572" spans="1:10" ht="31.5" outlineLevel="1" x14ac:dyDescent="0.25">
      <c r="A572" s="89">
        <v>173</v>
      </c>
      <c r="B572" s="36" t="s">
        <v>583</v>
      </c>
      <c r="C572" s="89" t="s">
        <v>670</v>
      </c>
      <c r="D572" s="152" t="s">
        <v>671</v>
      </c>
      <c r="E572" s="128"/>
      <c r="F572" s="120" t="s">
        <v>1276</v>
      </c>
      <c r="G572" s="177"/>
      <c r="H572" s="186">
        <f t="shared" si="20"/>
        <v>0</v>
      </c>
      <c r="I572" s="186">
        <f t="shared" si="21"/>
        <v>0</v>
      </c>
      <c r="J572" s="112"/>
    </row>
    <row r="573" spans="1:10" ht="31.5" outlineLevel="1" x14ac:dyDescent="0.25">
      <c r="A573" s="89">
        <v>174</v>
      </c>
      <c r="B573" s="36" t="s">
        <v>226</v>
      </c>
      <c r="C573" s="89" t="s">
        <v>198</v>
      </c>
      <c r="D573" s="152">
        <v>74</v>
      </c>
      <c r="E573" s="152">
        <v>74</v>
      </c>
      <c r="F573" s="120" t="s">
        <v>1276</v>
      </c>
      <c r="G573" s="177"/>
      <c r="H573" s="186">
        <f t="shared" si="20"/>
        <v>0</v>
      </c>
      <c r="I573" s="186">
        <f t="shared" si="21"/>
        <v>0</v>
      </c>
      <c r="J573" s="112"/>
    </row>
    <row r="574" spans="1:10" ht="31.5" outlineLevel="1" x14ac:dyDescent="0.25">
      <c r="A574" s="89">
        <v>175</v>
      </c>
      <c r="B574" s="36" t="s">
        <v>227</v>
      </c>
      <c r="C574" s="89" t="s">
        <v>321</v>
      </c>
      <c r="D574" s="152">
        <v>1</v>
      </c>
      <c r="E574" s="152">
        <v>1</v>
      </c>
      <c r="F574" s="120" t="s">
        <v>1276</v>
      </c>
      <c r="G574" s="177"/>
      <c r="H574" s="186">
        <f t="shared" si="20"/>
        <v>0</v>
      </c>
      <c r="I574" s="186">
        <f t="shared" si="21"/>
        <v>0</v>
      </c>
      <c r="J574" s="112"/>
    </row>
    <row r="575" spans="1:10" ht="94.5" outlineLevel="1" x14ac:dyDescent="0.25">
      <c r="A575" s="89">
        <v>176</v>
      </c>
      <c r="B575" s="36" t="s">
        <v>894</v>
      </c>
      <c r="C575" s="89" t="s">
        <v>228</v>
      </c>
      <c r="D575" s="152" t="s">
        <v>603</v>
      </c>
      <c r="E575" s="128"/>
      <c r="F575" s="120" t="s">
        <v>1276</v>
      </c>
      <c r="G575" s="177"/>
      <c r="H575" s="186">
        <f t="shared" si="20"/>
        <v>0</v>
      </c>
      <c r="I575" s="186">
        <f t="shared" si="21"/>
        <v>0</v>
      </c>
      <c r="J575" s="112"/>
    </row>
    <row r="576" spans="1:10" ht="31.5" outlineLevel="1" x14ac:dyDescent="0.25">
      <c r="A576" s="89">
        <v>177</v>
      </c>
      <c r="B576" s="36" t="s">
        <v>235</v>
      </c>
      <c r="C576" s="89" t="s">
        <v>327</v>
      </c>
      <c r="D576" s="152">
        <v>1</v>
      </c>
      <c r="E576" s="152">
        <v>1</v>
      </c>
      <c r="F576" s="120" t="s">
        <v>1276</v>
      </c>
      <c r="G576" s="177"/>
      <c r="H576" s="186">
        <f t="shared" si="20"/>
        <v>0</v>
      </c>
      <c r="I576" s="186">
        <f t="shared" si="21"/>
        <v>0</v>
      </c>
      <c r="J576" s="112"/>
    </row>
    <row r="577" spans="1:10" ht="47.25" outlineLevel="1" x14ac:dyDescent="0.25">
      <c r="A577" s="89">
        <v>178</v>
      </c>
      <c r="B577" s="36" t="s">
        <v>609</v>
      </c>
      <c r="C577" s="89" t="s">
        <v>663</v>
      </c>
      <c r="D577" s="152">
        <v>74</v>
      </c>
      <c r="E577" s="152">
        <v>74</v>
      </c>
      <c r="F577" s="120" t="s">
        <v>1276</v>
      </c>
      <c r="G577" s="177"/>
      <c r="H577" s="186">
        <f t="shared" si="20"/>
        <v>0</v>
      </c>
      <c r="I577" s="186">
        <f t="shared" si="21"/>
        <v>0</v>
      </c>
      <c r="J577" s="112"/>
    </row>
    <row r="578" spans="1:10" ht="109.5" customHeight="1" outlineLevel="1" x14ac:dyDescent="0.25">
      <c r="A578" s="89">
        <v>179</v>
      </c>
      <c r="B578" s="36" t="s">
        <v>237</v>
      </c>
      <c r="C578" s="89" t="s">
        <v>207</v>
      </c>
      <c r="D578" s="152">
        <v>11.84</v>
      </c>
      <c r="E578" s="152">
        <v>11.84</v>
      </c>
      <c r="F578" s="120" t="s">
        <v>1276</v>
      </c>
      <c r="G578" s="177"/>
      <c r="H578" s="186">
        <f t="shared" si="20"/>
        <v>0</v>
      </c>
      <c r="I578" s="186">
        <f t="shared" si="21"/>
        <v>0</v>
      </c>
      <c r="J578" s="112"/>
    </row>
    <row r="579" spans="1:10" ht="31.5" outlineLevel="1" x14ac:dyDescent="0.25">
      <c r="A579" s="89">
        <v>180</v>
      </c>
      <c r="B579" s="36" t="s">
        <v>238</v>
      </c>
      <c r="C579" s="89" t="s">
        <v>207</v>
      </c>
      <c r="D579" s="152">
        <v>1.18</v>
      </c>
      <c r="E579" s="152">
        <v>1.18</v>
      </c>
      <c r="F579" s="120" t="s">
        <v>1276</v>
      </c>
      <c r="G579" s="177"/>
      <c r="H579" s="186">
        <f t="shared" si="20"/>
        <v>0</v>
      </c>
      <c r="I579" s="186">
        <f t="shared" si="21"/>
        <v>0</v>
      </c>
      <c r="J579" s="112"/>
    </row>
    <row r="580" spans="1:10" ht="31.5" outlineLevel="1" x14ac:dyDescent="0.25">
      <c r="A580" s="89">
        <v>181</v>
      </c>
      <c r="B580" s="36" t="s">
        <v>675</v>
      </c>
      <c r="C580" s="89" t="s">
        <v>676</v>
      </c>
      <c r="D580" s="152">
        <v>78</v>
      </c>
      <c r="E580" s="152">
        <v>78</v>
      </c>
      <c r="F580" s="120" t="s">
        <v>1276</v>
      </c>
      <c r="G580" s="177"/>
      <c r="H580" s="186">
        <f t="shared" si="20"/>
        <v>0</v>
      </c>
      <c r="I580" s="186">
        <f t="shared" si="21"/>
        <v>0</v>
      </c>
      <c r="J580" s="112"/>
    </row>
    <row r="581" spans="1:10" ht="15.75" outlineLevel="1" x14ac:dyDescent="0.25">
      <c r="A581" s="36"/>
      <c r="B581" s="89" t="s">
        <v>700</v>
      </c>
      <c r="C581" s="89"/>
      <c r="D581" s="152"/>
      <c r="E581" s="196"/>
      <c r="F581" s="189"/>
      <c r="G581" s="197"/>
      <c r="H581" s="188"/>
      <c r="I581" s="188"/>
      <c r="J581" s="112"/>
    </row>
    <row r="582" spans="1:10" ht="63" outlineLevel="1" x14ac:dyDescent="0.25">
      <c r="A582" s="33">
        <v>182</v>
      </c>
      <c r="B582" s="20" t="s">
        <v>701</v>
      </c>
      <c r="C582" s="33" t="s">
        <v>657</v>
      </c>
      <c r="D582" s="153" t="s">
        <v>895</v>
      </c>
      <c r="E582" s="131"/>
      <c r="F582" s="120" t="s">
        <v>1276</v>
      </c>
      <c r="G582" s="177"/>
      <c r="H582" s="186">
        <f t="shared" si="20"/>
        <v>0</v>
      </c>
      <c r="I582" s="186">
        <f t="shared" si="21"/>
        <v>0</v>
      </c>
      <c r="J582" s="112"/>
    </row>
    <row r="583" spans="1:10" ht="63" outlineLevel="1" x14ac:dyDescent="0.25">
      <c r="A583" s="89">
        <v>183</v>
      </c>
      <c r="B583" s="36" t="s">
        <v>702</v>
      </c>
      <c r="C583" s="89" t="s">
        <v>657</v>
      </c>
      <c r="D583" s="152" t="s">
        <v>877</v>
      </c>
      <c r="E583" s="129"/>
      <c r="F583" s="120" t="s">
        <v>1276</v>
      </c>
      <c r="G583" s="177"/>
      <c r="H583" s="186">
        <f t="shared" si="20"/>
        <v>0</v>
      </c>
      <c r="I583" s="186">
        <f t="shared" si="21"/>
        <v>0</v>
      </c>
      <c r="J583" s="112"/>
    </row>
    <row r="584" spans="1:10" ht="63" outlineLevel="1" x14ac:dyDescent="0.25">
      <c r="A584" s="33">
        <v>184</v>
      </c>
      <c r="B584" s="36" t="s">
        <v>703</v>
      </c>
      <c r="C584" s="89" t="s">
        <v>657</v>
      </c>
      <c r="D584" s="152" t="s">
        <v>704</v>
      </c>
      <c r="E584" s="128"/>
      <c r="F584" s="120" t="s">
        <v>1276</v>
      </c>
      <c r="G584" s="177"/>
      <c r="H584" s="186">
        <f t="shared" si="20"/>
        <v>0</v>
      </c>
      <c r="I584" s="186">
        <f t="shared" si="21"/>
        <v>0</v>
      </c>
      <c r="J584" s="112"/>
    </row>
    <row r="585" spans="1:10" ht="63" outlineLevel="1" x14ac:dyDescent="0.25">
      <c r="A585" s="89">
        <v>185</v>
      </c>
      <c r="B585" s="36" t="s">
        <v>705</v>
      </c>
      <c r="C585" s="89" t="s">
        <v>657</v>
      </c>
      <c r="D585" s="152" t="s">
        <v>605</v>
      </c>
      <c r="E585" s="128"/>
      <c r="F585" s="120" t="s">
        <v>1276</v>
      </c>
      <c r="G585" s="177"/>
      <c r="H585" s="186">
        <f t="shared" si="20"/>
        <v>0</v>
      </c>
      <c r="I585" s="186">
        <f t="shared" si="21"/>
        <v>0</v>
      </c>
      <c r="J585" s="112"/>
    </row>
    <row r="586" spans="1:10" ht="31.5" outlineLevel="1" x14ac:dyDescent="0.25">
      <c r="A586" s="33">
        <v>186</v>
      </c>
      <c r="B586" s="36" t="s">
        <v>583</v>
      </c>
      <c r="C586" s="89" t="s">
        <v>670</v>
      </c>
      <c r="D586" s="152" t="s">
        <v>706</v>
      </c>
      <c r="E586" s="128"/>
      <c r="F586" s="120" t="s">
        <v>1276</v>
      </c>
      <c r="G586" s="177"/>
      <c r="H586" s="186">
        <f t="shared" si="20"/>
        <v>0</v>
      </c>
      <c r="I586" s="186">
        <f t="shared" si="21"/>
        <v>0</v>
      </c>
      <c r="J586" s="112"/>
    </row>
    <row r="587" spans="1:10" ht="31.5" outlineLevel="1" x14ac:dyDescent="0.25">
      <c r="A587" s="89">
        <v>187</v>
      </c>
      <c r="B587" s="36" t="s">
        <v>226</v>
      </c>
      <c r="C587" s="89" t="s">
        <v>198</v>
      </c>
      <c r="D587" s="152">
        <v>554</v>
      </c>
      <c r="E587" s="152">
        <v>554</v>
      </c>
      <c r="F587" s="120" t="s">
        <v>1276</v>
      </c>
      <c r="G587" s="177"/>
      <c r="H587" s="186">
        <f t="shared" si="20"/>
        <v>0</v>
      </c>
      <c r="I587" s="186">
        <f t="shared" si="21"/>
        <v>0</v>
      </c>
      <c r="J587" s="112"/>
    </row>
    <row r="588" spans="1:10" ht="31.5" outlineLevel="1" x14ac:dyDescent="0.25">
      <c r="A588" s="33">
        <v>188</v>
      </c>
      <c r="B588" s="36" t="s">
        <v>227</v>
      </c>
      <c r="C588" s="89" t="s">
        <v>321</v>
      </c>
      <c r="D588" s="152">
        <v>1</v>
      </c>
      <c r="E588" s="152">
        <v>1</v>
      </c>
      <c r="F588" s="120" t="s">
        <v>1276</v>
      </c>
      <c r="G588" s="177"/>
      <c r="H588" s="186">
        <f t="shared" si="20"/>
        <v>0</v>
      </c>
      <c r="I588" s="186">
        <f t="shared" si="21"/>
        <v>0</v>
      </c>
      <c r="J588" s="112"/>
    </row>
    <row r="589" spans="1:10" ht="94.5" outlineLevel="1" x14ac:dyDescent="0.25">
      <c r="A589" s="89">
        <v>189</v>
      </c>
      <c r="B589" s="36" t="s">
        <v>890</v>
      </c>
      <c r="C589" s="89" t="s">
        <v>228</v>
      </c>
      <c r="D589" s="152" t="s">
        <v>896</v>
      </c>
      <c r="E589" s="129"/>
      <c r="F589" s="120" t="s">
        <v>1276</v>
      </c>
      <c r="G589" s="177"/>
      <c r="H589" s="186">
        <f t="shared" si="20"/>
        <v>0</v>
      </c>
      <c r="I589" s="186">
        <f t="shared" si="21"/>
        <v>0</v>
      </c>
      <c r="J589" s="112"/>
    </row>
    <row r="590" spans="1:10" ht="31.5" outlineLevel="1" x14ac:dyDescent="0.25">
      <c r="A590" s="33">
        <v>190</v>
      </c>
      <c r="B590" s="36" t="s">
        <v>235</v>
      </c>
      <c r="C590" s="89" t="s">
        <v>327</v>
      </c>
      <c r="D590" s="152">
        <v>1</v>
      </c>
      <c r="E590" s="152">
        <v>1</v>
      </c>
      <c r="F590" s="120" t="s">
        <v>1276</v>
      </c>
      <c r="G590" s="177"/>
      <c r="H590" s="186">
        <f t="shared" si="20"/>
        <v>0</v>
      </c>
      <c r="I590" s="186">
        <f t="shared" si="21"/>
        <v>0</v>
      </c>
      <c r="J590" s="112"/>
    </row>
    <row r="591" spans="1:10" ht="47.25" outlineLevel="1" x14ac:dyDescent="0.25">
      <c r="A591" s="89">
        <v>191</v>
      </c>
      <c r="B591" s="36" t="s">
        <v>609</v>
      </c>
      <c r="C591" s="89" t="s">
        <v>663</v>
      </c>
      <c r="D591" s="152">
        <v>194</v>
      </c>
      <c r="E591" s="152">
        <v>194</v>
      </c>
      <c r="F591" s="120" t="s">
        <v>1276</v>
      </c>
      <c r="G591" s="177"/>
      <c r="H591" s="186">
        <f t="shared" si="20"/>
        <v>0</v>
      </c>
      <c r="I591" s="186">
        <f t="shared" si="21"/>
        <v>0</v>
      </c>
      <c r="J591" s="112"/>
    </row>
    <row r="592" spans="1:10" ht="94.5" outlineLevel="1" x14ac:dyDescent="0.25">
      <c r="A592" s="33">
        <v>192</v>
      </c>
      <c r="B592" s="36" t="s">
        <v>696</v>
      </c>
      <c r="C592" s="89" t="s">
        <v>207</v>
      </c>
      <c r="D592" s="152">
        <v>22.2</v>
      </c>
      <c r="E592" s="152">
        <v>22.2</v>
      </c>
      <c r="F592" s="120" t="s">
        <v>1276</v>
      </c>
      <c r="G592" s="177"/>
      <c r="H592" s="186">
        <f t="shared" si="20"/>
        <v>0</v>
      </c>
      <c r="I592" s="186">
        <f t="shared" si="21"/>
        <v>0</v>
      </c>
      <c r="J592" s="112"/>
    </row>
    <row r="593" spans="1:10" ht="31.5" outlineLevel="1" x14ac:dyDescent="0.25">
      <c r="A593" s="89">
        <v>193</v>
      </c>
      <c r="B593" s="36" t="s">
        <v>238</v>
      </c>
      <c r="C593" s="89" t="s">
        <v>207</v>
      </c>
      <c r="D593" s="152">
        <v>2.2200000000000002</v>
      </c>
      <c r="E593" s="152">
        <v>2.2200000000000002</v>
      </c>
      <c r="F593" s="120" t="s">
        <v>1276</v>
      </c>
      <c r="G593" s="177"/>
      <c r="H593" s="186">
        <f t="shared" si="20"/>
        <v>0</v>
      </c>
      <c r="I593" s="186">
        <f t="shared" si="21"/>
        <v>0</v>
      </c>
      <c r="J593" s="112"/>
    </row>
    <row r="594" spans="1:10" ht="94.5" outlineLevel="1" x14ac:dyDescent="0.25">
      <c r="A594" s="33">
        <v>194</v>
      </c>
      <c r="B594" s="36" t="s">
        <v>697</v>
      </c>
      <c r="C594" s="89" t="s">
        <v>207</v>
      </c>
      <c r="D594" s="152">
        <v>72.150000000000006</v>
      </c>
      <c r="E594" s="152">
        <v>72.150000000000006</v>
      </c>
      <c r="F594" s="120" t="s">
        <v>1276</v>
      </c>
      <c r="G594" s="177"/>
      <c r="H594" s="186">
        <f t="shared" si="20"/>
        <v>0</v>
      </c>
      <c r="I594" s="186">
        <f t="shared" si="21"/>
        <v>0</v>
      </c>
      <c r="J594" s="112"/>
    </row>
    <row r="595" spans="1:10" ht="31.5" outlineLevel="1" x14ac:dyDescent="0.25">
      <c r="A595" s="89">
        <v>195</v>
      </c>
      <c r="B595" s="36" t="s">
        <v>238</v>
      </c>
      <c r="C595" s="89" t="s">
        <v>207</v>
      </c>
      <c r="D595" s="152">
        <v>7.22</v>
      </c>
      <c r="E595" s="152">
        <v>7.22</v>
      </c>
      <c r="F595" s="120" t="s">
        <v>1276</v>
      </c>
      <c r="G595" s="177"/>
      <c r="H595" s="186">
        <f t="shared" si="20"/>
        <v>0</v>
      </c>
      <c r="I595" s="186">
        <f t="shared" si="21"/>
        <v>0</v>
      </c>
      <c r="J595" s="112"/>
    </row>
    <row r="596" spans="1:10" ht="15.75" outlineLevel="1" x14ac:dyDescent="0.25">
      <c r="A596" s="36"/>
      <c r="B596" s="7" t="s">
        <v>707</v>
      </c>
      <c r="C596" s="89"/>
      <c r="D596" s="152"/>
      <c r="E596" s="196"/>
      <c r="F596" s="189"/>
      <c r="G596" s="197"/>
      <c r="H596" s="188"/>
      <c r="I596" s="188"/>
      <c r="J596" s="112"/>
    </row>
    <row r="597" spans="1:10" ht="63" outlineLevel="1" x14ac:dyDescent="0.25">
      <c r="A597" s="89">
        <v>196</v>
      </c>
      <c r="B597" s="36" t="s">
        <v>708</v>
      </c>
      <c r="C597" s="89" t="s">
        <v>657</v>
      </c>
      <c r="D597" s="152" t="s">
        <v>709</v>
      </c>
      <c r="E597" s="128"/>
      <c r="F597" s="120" t="s">
        <v>1276</v>
      </c>
      <c r="G597" s="177"/>
      <c r="H597" s="186">
        <f t="shared" si="20"/>
        <v>0</v>
      </c>
      <c r="I597" s="186">
        <f t="shared" si="21"/>
        <v>0</v>
      </c>
      <c r="J597" s="112"/>
    </row>
    <row r="598" spans="1:10" ht="63" outlineLevel="1" x14ac:dyDescent="0.25">
      <c r="A598" s="33">
        <v>197</v>
      </c>
      <c r="B598" s="20" t="s">
        <v>710</v>
      </c>
      <c r="C598" s="33" t="s">
        <v>657</v>
      </c>
      <c r="D598" s="153" t="s">
        <v>876</v>
      </c>
      <c r="E598" s="131"/>
      <c r="F598" s="120" t="s">
        <v>1276</v>
      </c>
      <c r="G598" s="177"/>
      <c r="H598" s="186">
        <f t="shared" si="20"/>
        <v>0</v>
      </c>
      <c r="I598" s="186">
        <f t="shared" si="21"/>
        <v>0</v>
      </c>
      <c r="J598" s="112"/>
    </row>
    <row r="599" spans="1:10" ht="63" outlineLevel="1" x14ac:dyDescent="0.25">
      <c r="A599" s="89">
        <v>198</v>
      </c>
      <c r="B599" s="36" t="s">
        <v>703</v>
      </c>
      <c r="C599" s="89" t="s">
        <v>657</v>
      </c>
      <c r="D599" s="152" t="s">
        <v>704</v>
      </c>
      <c r="E599" s="128"/>
      <c r="F599" s="120" t="s">
        <v>1276</v>
      </c>
      <c r="G599" s="177"/>
      <c r="H599" s="186">
        <f t="shared" si="20"/>
        <v>0</v>
      </c>
      <c r="I599" s="186">
        <f t="shared" si="21"/>
        <v>0</v>
      </c>
      <c r="J599" s="112"/>
    </row>
    <row r="600" spans="1:10" ht="63" outlineLevel="1" x14ac:dyDescent="0.25">
      <c r="A600" s="33">
        <v>199</v>
      </c>
      <c r="B600" s="36" t="s">
        <v>705</v>
      </c>
      <c r="C600" s="89" t="s">
        <v>657</v>
      </c>
      <c r="D600" s="152" t="s">
        <v>605</v>
      </c>
      <c r="E600" s="128"/>
      <c r="F600" s="120" t="s">
        <v>1276</v>
      </c>
      <c r="G600" s="177"/>
      <c r="H600" s="186">
        <f t="shared" si="20"/>
        <v>0</v>
      </c>
      <c r="I600" s="186">
        <f t="shared" si="21"/>
        <v>0</v>
      </c>
      <c r="J600" s="112"/>
    </row>
    <row r="601" spans="1:10" ht="31.5" outlineLevel="1" x14ac:dyDescent="0.25">
      <c r="A601" s="89">
        <v>200</v>
      </c>
      <c r="B601" s="36" t="s">
        <v>583</v>
      </c>
      <c r="C601" s="89" t="s">
        <v>670</v>
      </c>
      <c r="D601" s="152" t="s">
        <v>711</v>
      </c>
      <c r="E601" s="128"/>
      <c r="F601" s="120" t="s">
        <v>1276</v>
      </c>
      <c r="G601" s="177"/>
      <c r="H601" s="186">
        <f t="shared" si="20"/>
        <v>0</v>
      </c>
      <c r="I601" s="186">
        <f t="shared" si="21"/>
        <v>0</v>
      </c>
      <c r="J601" s="112"/>
    </row>
    <row r="602" spans="1:10" ht="31.5" outlineLevel="1" x14ac:dyDescent="0.25">
      <c r="A602" s="33">
        <v>201</v>
      </c>
      <c r="B602" s="36" t="s">
        <v>226</v>
      </c>
      <c r="C602" s="89" t="s">
        <v>198</v>
      </c>
      <c r="D602" s="152">
        <v>666</v>
      </c>
      <c r="E602" s="152">
        <v>666</v>
      </c>
      <c r="F602" s="120" t="s">
        <v>1276</v>
      </c>
      <c r="G602" s="177"/>
      <c r="H602" s="186">
        <f t="shared" si="20"/>
        <v>0</v>
      </c>
      <c r="I602" s="186">
        <f t="shared" si="21"/>
        <v>0</v>
      </c>
      <c r="J602" s="112"/>
    </row>
    <row r="603" spans="1:10" ht="31.5" outlineLevel="1" x14ac:dyDescent="0.25">
      <c r="A603" s="89">
        <v>202</v>
      </c>
      <c r="B603" s="36" t="s">
        <v>227</v>
      </c>
      <c r="C603" s="89" t="s">
        <v>321</v>
      </c>
      <c r="D603" s="152">
        <v>1</v>
      </c>
      <c r="E603" s="152">
        <v>1</v>
      </c>
      <c r="F603" s="120" t="s">
        <v>1276</v>
      </c>
      <c r="G603" s="177"/>
      <c r="H603" s="186">
        <f t="shared" si="20"/>
        <v>0</v>
      </c>
      <c r="I603" s="186">
        <f t="shared" si="21"/>
        <v>0</v>
      </c>
      <c r="J603" s="112"/>
    </row>
    <row r="604" spans="1:10" ht="94.5" outlineLevel="1" x14ac:dyDescent="0.25">
      <c r="A604" s="33">
        <v>203</v>
      </c>
      <c r="B604" s="36" t="s">
        <v>905</v>
      </c>
      <c r="C604" s="89" t="s">
        <v>228</v>
      </c>
      <c r="D604" s="152" t="s">
        <v>906</v>
      </c>
      <c r="E604" s="129"/>
      <c r="F604" s="120" t="s">
        <v>1276</v>
      </c>
      <c r="G604" s="177"/>
      <c r="H604" s="186">
        <f t="shared" si="20"/>
        <v>0</v>
      </c>
      <c r="I604" s="186">
        <f t="shared" si="21"/>
        <v>0</v>
      </c>
      <c r="J604" s="112"/>
    </row>
    <row r="605" spans="1:10" ht="31.5" outlineLevel="1" x14ac:dyDescent="0.25">
      <c r="A605" s="89">
        <v>204</v>
      </c>
      <c r="B605" s="36" t="s">
        <v>235</v>
      </c>
      <c r="C605" s="89" t="s">
        <v>327</v>
      </c>
      <c r="D605" s="152">
        <v>1</v>
      </c>
      <c r="E605" s="152">
        <v>1</v>
      </c>
      <c r="F605" s="120" t="s">
        <v>1276</v>
      </c>
      <c r="G605" s="177"/>
      <c r="H605" s="186">
        <f t="shared" si="20"/>
        <v>0</v>
      </c>
      <c r="I605" s="186">
        <f t="shared" si="21"/>
        <v>0</v>
      </c>
      <c r="J605" s="112"/>
    </row>
    <row r="606" spans="1:10" ht="47.25" outlineLevel="1" x14ac:dyDescent="0.25">
      <c r="A606" s="33">
        <v>205</v>
      </c>
      <c r="B606" s="36" t="s">
        <v>654</v>
      </c>
      <c r="C606" s="89" t="s">
        <v>663</v>
      </c>
      <c r="D606" s="152">
        <v>196</v>
      </c>
      <c r="E606" s="152">
        <v>196</v>
      </c>
      <c r="F606" s="120" t="s">
        <v>1276</v>
      </c>
      <c r="G606" s="177"/>
      <c r="H606" s="186">
        <f t="shared" si="20"/>
        <v>0</v>
      </c>
      <c r="I606" s="186">
        <f t="shared" si="21"/>
        <v>0</v>
      </c>
      <c r="J606" s="112"/>
    </row>
    <row r="607" spans="1:10" ht="47.25" outlineLevel="1" x14ac:dyDescent="0.25">
      <c r="A607" s="89">
        <v>206</v>
      </c>
      <c r="B607" s="36" t="s">
        <v>655</v>
      </c>
      <c r="C607" s="89" t="s">
        <v>663</v>
      </c>
      <c r="D607" s="152">
        <v>54</v>
      </c>
      <c r="E607" s="152">
        <v>54</v>
      </c>
      <c r="F607" s="120" t="s">
        <v>1276</v>
      </c>
      <c r="G607" s="177"/>
      <c r="H607" s="186">
        <f t="shared" si="20"/>
        <v>0</v>
      </c>
      <c r="I607" s="186">
        <f t="shared" si="21"/>
        <v>0</v>
      </c>
      <c r="J607" s="112"/>
    </row>
    <row r="608" spans="1:10" ht="94.5" outlineLevel="1" x14ac:dyDescent="0.25">
      <c r="A608" s="33">
        <v>207</v>
      </c>
      <c r="B608" s="36" t="s">
        <v>696</v>
      </c>
      <c r="C608" s="89" t="s">
        <v>207</v>
      </c>
      <c r="D608" s="152">
        <v>22.2</v>
      </c>
      <c r="E608" s="152">
        <v>22.2</v>
      </c>
      <c r="F608" s="120" t="s">
        <v>1276</v>
      </c>
      <c r="G608" s="177"/>
      <c r="H608" s="186">
        <f t="shared" si="20"/>
        <v>0</v>
      </c>
      <c r="I608" s="186">
        <f t="shared" si="21"/>
        <v>0</v>
      </c>
      <c r="J608" s="112"/>
    </row>
    <row r="609" spans="1:10" ht="31.5" outlineLevel="1" x14ac:dyDescent="0.25">
      <c r="A609" s="89">
        <v>208</v>
      </c>
      <c r="B609" s="36" t="s">
        <v>238</v>
      </c>
      <c r="C609" s="89" t="s">
        <v>207</v>
      </c>
      <c r="D609" s="152">
        <v>2.2200000000000002</v>
      </c>
      <c r="E609" s="152">
        <v>2.2200000000000002</v>
      </c>
      <c r="F609" s="120" t="s">
        <v>1276</v>
      </c>
      <c r="G609" s="177"/>
      <c r="H609" s="186">
        <f t="shared" si="20"/>
        <v>0</v>
      </c>
      <c r="I609" s="186">
        <f t="shared" si="21"/>
        <v>0</v>
      </c>
      <c r="J609" s="112"/>
    </row>
    <row r="610" spans="1:10" ht="111.75" customHeight="1" outlineLevel="1" x14ac:dyDescent="0.25">
      <c r="A610" s="33">
        <v>209</v>
      </c>
      <c r="B610" s="36" t="s">
        <v>697</v>
      </c>
      <c r="C610" s="89" t="s">
        <v>207</v>
      </c>
      <c r="D610" s="152">
        <v>72.150000000000006</v>
      </c>
      <c r="E610" s="152">
        <v>72.150000000000006</v>
      </c>
      <c r="F610" s="120" t="s">
        <v>1276</v>
      </c>
      <c r="G610" s="177"/>
      <c r="H610" s="186">
        <f t="shared" si="20"/>
        <v>0</v>
      </c>
      <c r="I610" s="186">
        <f t="shared" si="21"/>
        <v>0</v>
      </c>
      <c r="J610" s="112"/>
    </row>
    <row r="611" spans="1:10" ht="31.5" outlineLevel="1" x14ac:dyDescent="0.25">
      <c r="A611" s="89">
        <v>210</v>
      </c>
      <c r="B611" s="36" t="s">
        <v>238</v>
      </c>
      <c r="C611" s="89" t="s">
        <v>207</v>
      </c>
      <c r="D611" s="152">
        <v>7.22</v>
      </c>
      <c r="E611" s="152">
        <v>7.22</v>
      </c>
      <c r="F611" s="120" t="s">
        <v>1276</v>
      </c>
      <c r="G611" s="177"/>
      <c r="H611" s="186">
        <f t="shared" si="20"/>
        <v>0</v>
      </c>
      <c r="I611" s="186">
        <f t="shared" si="21"/>
        <v>0</v>
      </c>
      <c r="J611" s="112"/>
    </row>
    <row r="612" spans="1:10" ht="15.75" outlineLevel="1" x14ac:dyDescent="0.25">
      <c r="A612" s="36"/>
      <c r="B612" s="7" t="s">
        <v>712</v>
      </c>
      <c r="C612" s="89"/>
      <c r="D612" s="152"/>
      <c r="E612" s="196"/>
      <c r="F612" s="189"/>
      <c r="G612" s="197"/>
      <c r="H612" s="188"/>
      <c r="I612" s="188"/>
      <c r="J612" s="113"/>
    </row>
    <row r="613" spans="1:10" ht="63" outlineLevel="1" x14ac:dyDescent="0.25">
      <c r="A613" s="89">
        <v>211</v>
      </c>
      <c r="B613" s="36" t="s">
        <v>713</v>
      </c>
      <c r="C613" s="89" t="s">
        <v>657</v>
      </c>
      <c r="D613" s="152" t="s">
        <v>907</v>
      </c>
      <c r="E613" s="129"/>
      <c r="F613" s="120" t="s">
        <v>1276</v>
      </c>
      <c r="G613" s="177"/>
      <c r="H613" s="186">
        <f t="shared" si="20"/>
        <v>0</v>
      </c>
      <c r="I613" s="186">
        <f t="shared" si="21"/>
        <v>0</v>
      </c>
      <c r="J613" s="112"/>
    </row>
    <row r="614" spans="1:10" ht="63" outlineLevel="1" x14ac:dyDescent="0.25">
      <c r="A614" s="89">
        <v>212</v>
      </c>
      <c r="B614" s="36" t="s">
        <v>714</v>
      </c>
      <c r="C614" s="89" t="s">
        <v>657</v>
      </c>
      <c r="D614" s="152" t="s">
        <v>877</v>
      </c>
      <c r="E614" s="129"/>
      <c r="F614" s="120" t="s">
        <v>1276</v>
      </c>
      <c r="G614" s="177"/>
      <c r="H614" s="186">
        <f t="shared" si="20"/>
        <v>0</v>
      </c>
      <c r="I614" s="186">
        <f t="shared" si="21"/>
        <v>0</v>
      </c>
      <c r="J614" s="112"/>
    </row>
    <row r="615" spans="1:10" ht="78.75" customHeight="1" outlineLevel="1" x14ac:dyDescent="0.25">
      <c r="A615" s="89">
        <v>213</v>
      </c>
      <c r="B615" s="36" t="s">
        <v>715</v>
      </c>
      <c r="C615" s="89" t="s">
        <v>657</v>
      </c>
      <c r="D615" s="152" t="s">
        <v>248</v>
      </c>
      <c r="E615" s="129"/>
      <c r="F615" s="120" t="s">
        <v>1276</v>
      </c>
      <c r="G615" s="177"/>
      <c r="H615" s="186">
        <f t="shared" si="20"/>
        <v>0</v>
      </c>
      <c r="I615" s="186">
        <f t="shared" si="21"/>
        <v>0</v>
      </c>
      <c r="J615" s="112"/>
    </row>
    <row r="616" spans="1:10" ht="80.25" customHeight="1" outlineLevel="1" x14ac:dyDescent="0.25">
      <c r="A616" s="89">
        <v>214</v>
      </c>
      <c r="B616" s="36" t="s">
        <v>716</v>
      </c>
      <c r="C616" s="89" t="s">
        <v>657</v>
      </c>
      <c r="D616" s="152" t="s">
        <v>605</v>
      </c>
      <c r="E616" s="128"/>
      <c r="F616" s="120" t="s">
        <v>1276</v>
      </c>
      <c r="G616" s="177"/>
      <c r="H616" s="186">
        <f t="shared" si="20"/>
        <v>0</v>
      </c>
      <c r="I616" s="186">
        <f t="shared" si="21"/>
        <v>0</v>
      </c>
      <c r="J616" s="112"/>
    </row>
    <row r="617" spans="1:10" ht="31.5" outlineLevel="1" x14ac:dyDescent="0.25">
      <c r="A617" s="89">
        <v>215</v>
      </c>
      <c r="B617" s="36" t="s">
        <v>583</v>
      </c>
      <c r="C617" s="89" t="s">
        <v>670</v>
      </c>
      <c r="D617" s="152" t="s">
        <v>717</v>
      </c>
      <c r="E617" s="128"/>
      <c r="F617" s="120" t="s">
        <v>1276</v>
      </c>
      <c r="G617" s="177"/>
      <c r="H617" s="186">
        <f t="shared" si="20"/>
        <v>0</v>
      </c>
      <c r="I617" s="186">
        <f t="shared" si="21"/>
        <v>0</v>
      </c>
      <c r="J617" s="112"/>
    </row>
    <row r="618" spans="1:10" ht="31.5" outlineLevel="1" x14ac:dyDescent="0.25">
      <c r="A618" s="89">
        <v>216</v>
      </c>
      <c r="B618" s="36" t="s">
        <v>226</v>
      </c>
      <c r="C618" s="89" t="s">
        <v>198</v>
      </c>
      <c r="D618" s="152">
        <v>444</v>
      </c>
      <c r="E618" s="152">
        <v>444</v>
      </c>
      <c r="F618" s="120" t="s">
        <v>1276</v>
      </c>
      <c r="G618" s="177"/>
      <c r="H618" s="186">
        <f t="shared" si="20"/>
        <v>0</v>
      </c>
      <c r="I618" s="186">
        <f t="shared" si="21"/>
        <v>0</v>
      </c>
      <c r="J618" s="112"/>
    </row>
    <row r="619" spans="1:10" ht="31.5" outlineLevel="1" x14ac:dyDescent="0.25">
      <c r="A619" s="89">
        <v>217</v>
      </c>
      <c r="B619" s="36" t="s">
        <v>227</v>
      </c>
      <c r="C619" s="89" t="s">
        <v>321</v>
      </c>
      <c r="D619" s="152">
        <v>1</v>
      </c>
      <c r="E619" s="152">
        <v>1</v>
      </c>
      <c r="F619" s="120" t="s">
        <v>1276</v>
      </c>
      <c r="G619" s="177"/>
      <c r="H619" s="186">
        <f t="shared" si="20"/>
        <v>0</v>
      </c>
      <c r="I619" s="186">
        <f t="shared" si="21"/>
        <v>0</v>
      </c>
      <c r="J619" s="112"/>
    </row>
    <row r="620" spans="1:10" ht="113.25" customHeight="1" outlineLevel="1" x14ac:dyDescent="0.25">
      <c r="A620" s="89">
        <v>218</v>
      </c>
      <c r="B620" s="36" t="s">
        <v>718</v>
      </c>
      <c r="C620" s="89" t="s">
        <v>228</v>
      </c>
      <c r="D620" s="152" t="s">
        <v>908</v>
      </c>
      <c r="E620" s="129"/>
      <c r="F620" s="120" t="s">
        <v>1276</v>
      </c>
      <c r="G620" s="177"/>
      <c r="H620" s="186">
        <f t="shared" si="20"/>
        <v>0</v>
      </c>
      <c r="I620" s="186">
        <f t="shared" si="21"/>
        <v>0</v>
      </c>
      <c r="J620" s="112"/>
    </row>
    <row r="621" spans="1:10" ht="31.5" outlineLevel="1" x14ac:dyDescent="0.25">
      <c r="A621" s="89">
        <v>219</v>
      </c>
      <c r="B621" s="36" t="s">
        <v>235</v>
      </c>
      <c r="C621" s="89" t="s">
        <v>327</v>
      </c>
      <c r="D621" s="152">
        <v>1</v>
      </c>
      <c r="E621" s="152">
        <v>1</v>
      </c>
      <c r="F621" s="120" t="s">
        <v>1276</v>
      </c>
      <c r="G621" s="177"/>
      <c r="H621" s="186">
        <f t="shared" si="20"/>
        <v>0</v>
      </c>
      <c r="I621" s="186">
        <f t="shared" si="21"/>
        <v>0</v>
      </c>
      <c r="J621" s="112"/>
    </row>
    <row r="622" spans="1:10" ht="47.25" outlineLevel="1" x14ac:dyDescent="0.25">
      <c r="A622" s="89">
        <v>220</v>
      </c>
      <c r="B622" s="36" t="s">
        <v>654</v>
      </c>
      <c r="C622" s="89" t="s">
        <v>663</v>
      </c>
      <c r="D622" s="152">
        <v>126</v>
      </c>
      <c r="E622" s="152">
        <v>126</v>
      </c>
      <c r="F622" s="120" t="s">
        <v>1276</v>
      </c>
      <c r="G622" s="177"/>
      <c r="H622" s="186">
        <f t="shared" si="20"/>
        <v>0</v>
      </c>
      <c r="I622" s="186">
        <f t="shared" si="21"/>
        <v>0</v>
      </c>
      <c r="J622" s="112"/>
    </row>
    <row r="623" spans="1:10" ht="47.25" outlineLevel="1" x14ac:dyDescent="0.25">
      <c r="A623" s="89">
        <v>221</v>
      </c>
      <c r="B623" s="36" t="s">
        <v>655</v>
      </c>
      <c r="C623" s="89" t="s">
        <v>663</v>
      </c>
      <c r="D623" s="152">
        <v>40.5</v>
      </c>
      <c r="E623" s="152">
        <v>40.5</v>
      </c>
      <c r="F623" s="120" t="s">
        <v>1276</v>
      </c>
      <c r="G623" s="177"/>
      <c r="H623" s="186">
        <f t="shared" si="20"/>
        <v>0</v>
      </c>
      <c r="I623" s="186">
        <f t="shared" si="21"/>
        <v>0</v>
      </c>
      <c r="J623" s="112"/>
    </row>
    <row r="624" spans="1:10" ht="94.5" outlineLevel="1" x14ac:dyDescent="0.25">
      <c r="A624" s="89">
        <v>222</v>
      </c>
      <c r="B624" s="36" t="s">
        <v>610</v>
      </c>
      <c r="C624" s="89" t="s">
        <v>207</v>
      </c>
      <c r="D624" s="152">
        <v>14.8</v>
      </c>
      <c r="E624" s="152">
        <v>14.8</v>
      </c>
      <c r="F624" s="120" t="s">
        <v>1276</v>
      </c>
      <c r="G624" s="177"/>
      <c r="H624" s="186">
        <f t="shared" si="20"/>
        <v>0</v>
      </c>
      <c r="I624" s="186">
        <f t="shared" si="21"/>
        <v>0</v>
      </c>
      <c r="J624" s="112"/>
    </row>
    <row r="625" spans="1:10" ht="31.5" outlineLevel="1" x14ac:dyDescent="0.25">
      <c r="A625" s="89">
        <v>223</v>
      </c>
      <c r="B625" s="36" t="s">
        <v>238</v>
      </c>
      <c r="C625" s="89" t="s">
        <v>207</v>
      </c>
      <c r="D625" s="152">
        <v>1.48</v>
      </c>
      <c r="E625" s="152">
        <v>1.48</v>
      </c>
      <c r="F625" s="120" t="s">
        <v>1276</v>
      </c>
      <c r="G625" s="177"/>
      <c r="H625" s="186">
        <f t="shared" si="20"/>
        <v>0</v>
      </c>
      <c r="I625" s="186">
        <f t="shared" si="21"/>
        <v>0</v>
      </c>
      <c r="J625" s="112"/>
    </row>
    <row r="626" spans="1:10" ht="47.25" outlineLevel="1" x14ac:dyDescent="0.25">
      <c r="A626" s="89">
        <v>224</v>
      </c>
      <c r="B626" s="36" t="s">
        <v>638</v>
      </c>
      <c r="C626" s="89" t="s">
        <v>676</v>
      </c>
      <c r="D626" s="152">
        <v>104</v>
      </c>
      <c r="E626" s="152">
        <v>104</v>
      </c>
      <c r="F626" s="120" t="s">
        <v>1276</v>
      </c>
      <c r="G626" s="177"/>
      <c r="H626" s="186"/>
      <c r="I626" s="186">
        <f>SUM(E627*G627+E628*G628+E629*G629+E630*G630)</f>
        <v>0</v>
      </c>
      <c r="J626" s="120" t="s">
        <v>1287</v>
      </c>
    </row>
    <row r="627" spans="1:10" ht="47.25" outlineLevel="1" x14ac:dyDescent="0.25">
      <c r="A627" s="36"/>
      <c r="B627" s="36" t="s">
        <v>590</v>
      </c>
      <c r="C627" s="89" t="s">
        <v>205</v>
      </c>
      <c r="D627" s="152" t="s">
        <v>639</v>
      </c>
      <c r="E627" s="128"/>
      <c r="F627" s="120" t="s">
        <v>1276</v>
      </c>
      <c r="G627" s="177"/>
      <c r="H627" s="186"/>
      <c r="I627" s="186"/>
      <c r="J627" s="112"/>
    </row>
    <row r="628" spans="1:10" ht="31.5" outlineLevel="1" x14ac:dyDescent="0.25">
      <c r="A628" s="36"/>
      <c r="B628" s="36" t="s">
        <v>640</v>
      </c>
      <c r="C628" s="89" t="s">
        <v>206</v>
      </c>
      <c r="D628" s="152" t="s">
        <v>641</v>
      </c>
      <c r="E628" s="128"/>
      <c r="F628" s="120" t="s">
        <v>1276</v>
      </c>
      <c r="G628" s="177"/>
      <c r="H628" s="186"/>
      <c r="I628" s="186"/>
      <c r="J628" s="112"/>
    </row>
    <row r="629" spans="1:10" ht="31.5" outlineLevel="1" x14ac:dyDescent="0.25">
      <c r="A629" s="36"/>
      <c r="B629" s="36" t="s">
        <v>642</v>
      </c>
      <c r="C629" s="89" t="s">
        <v>206</v>
      </c>
      <c r="D629" s="152" t="s">
        <v>643</v>
      </c>
      <c r="E629" s="128"/>
      <c r="F629" s="120" t="s">
        <v>1276</v>
      </c>
      <c r="G629" s="177"/>
      <c r="H629" s="186"/>
      <c r="I629" s="186"/>
      <c r="J629" s="112"/>
    </row>
    <row r="630" spans="1:10" ht="31.5" outlineLevel="1" x14ac:dyDescent="0.25">
      <c r="A630" s="36"/>
      <c r="B630" s="36" t="s">
        <v>595</v>
      </c>
      <c r="C630" s="89" t="s">
        <v>207</v>
      </c>
      <c r="D630" s="152">
        <v>13.7</v>
      </c>
      <c r="E630" s="152">
        <v>13.7</v>
      </c>
      <c r="F630" s="120" t="s">
        <v>1276</v>
      </c>
      <c r="G630" s="177"/>
      <c r="H630" s="186"/>
      <c r="I630" s="186"/>
      <c r="J630" s="112"/>
    </row>
    <row r="631" spans="1:10" ht="15.75" outlineLevel="1" x14ac:dyDescent="0.25">
      <c r="A631" s="36"/>
      <c r="B631" s="64" t="s">
        <v>719</v>
      </c>
      <c r="C631" s="89"/>
      <c r="D631" s="152"/>
      <c r="E631" s="196"/>
      <c r="F631" s="189"/>
      <c r="G631" s="197"/>
      <c r="H631" s="188"/>
      <c r="I631" s="188"/>
      <c r="J631" s="113"/>
    </row>
    <row r="632" spans="1:10" ht="31.5" outlineLevel="1" x14ac:dyDescent="0.25">
      <c r="A632" s="89">
        <v>225</v>
      </c>
      <c r="B632" s="36" t="s">
        <v>720</v>
      </c>
      <c r="C632" s="89" t="s">
        <v>721</v>
      </c>
      <c r="D632" s="152" t="s">
        <v>722</v>
      </c>
      <c r="E632" s="128"/>
      <c r="F632" s="120" t="s">
        <v>1276</v>
      </c>
      <c r="G632" s="177"/>
      <c r="H632" s="186">
        <f t="shared" ref="H632:H664" si="22">G632*E632</f>
        <v>0</v>
      </c>
      <c r="I632" s="186">
        <f t="shared" ref="I632:I664" si="23">H632</f>
        <v>0</v>
      </c>
      <c r="J632" s="112"/>
    </row>
    <row r="633" spans="1:10" ht="47.25" outlineLevel="1" x14ac:dyDescent="0.25">
      <c r="A633" s="89">
        <v>226</v>
      </c>
      <c r="B633" s="36" t="s">
        <v>723</v>
      </c>
      <c r="C633" s="89" t="s">
        <v>268</v>
      </c>
      <c r="D633" s="152" t="s">
        <v>724</v>
      </c>
      <c r="E633" s="128"/>
      <c r="F633" s="120" t="s">
        <v>1276</v>
      </c>
      <c r="G633" s="177"/>
      <c r="H633" s="186">
        <f t="shared" si="22"/>
        <v>0</v>
      </c>
      <c r="I633" s="186">
        <f t="shared" si="23"/>
        <v>0</v>
      </c>
      <c r="J633" s="112"/>
    </row>
    <row r="634" spans="1:10" ht="31.5" outlineLevel="1" x14ac:dyDescent="0.25">
      <c r="A634" s="33">
        <v>227</v>
      </c>
      <c r="B634" s="20" t="s">
        <v>725</v>
      </c>
      <c r="C634" s="33" t="s">
        <v>105</v>
      </c>
      <c r="D634" s="153" t="s">
        <v>726</v>
      </c>
      <c r="E634" s="130"/>
      <c r="F634" s="120" t="s">
        <v>1276</v>
      </c>
      <c r="G634" s="177"/>
      <c r="H634" s="186">
        <f t="shared" si="22"/>
        <v>0</v>
      </c>
      <c r="I634" s="186">
        <f t="shared" si="23"/>
        <v>0</v>
      </c>
      <c r="J634" s="112"/>
    </row>
    <row r="635" spans="1:10" ht="15.75" outlineLevel="1" x14ac:dyDescent="0.25">
      <c r="A635" s="89"/>
      <c r="B635" s="64" t="s">
        <v>727</v>
      </c>
      <c r="C635" s="89"/>
      <c r="D635" s="152"/>
      <c r="E635" s="196"/>
      <c r="F635" s="189"/>
      <c r="G635" s="197"/>
      <c r="H635" s="188"/>
      <c r="I635" s="188"/>
      <c r="J635" s="113"/>
    </row>
    <row r="636" spans="1:10" ht="47.25" outlineLevel="1" x14ac:dyDescent="0.25">
      <c r="A636" s="89">
        <v>228</v>
      </c>
      <c r="B636" s="36" t="s">
        <v>728</v>
      </c>
      <c r="C636" s="89" t="s">
        <v>12</v>
      </c>
      <c r="D636" s="152">
        <v>483.5</v>
      </c>
      <c r="E636" s="152">
        <v>483.5</v>
      </c>
      <c r="F636" s="120" t="s">
        <v>1276</v>
      </c>
      <c r="G636" s="177"/>
      <c r="H636" s="186">
        <f t="shared" si="22"/>
        <v>0</v>
      </c>
      <c r="I636" s="186">
        <f t="shared" si="23"/>
        <v>0</v>
      </c>
      <c r="J636" s="112"/>
    </row>
    <row r="637" spans="1:10" ht="47.25" outlineLevel="1" x14ac:dyDescent="0.25">
      <c r="A637" s="35">
        <v>229</v>
      </c>
      <c r="B637" s="36" t="s">
        <v>729</v>
      </c>
      <c r="C637" s="89" t="s">
        <v>12</v>
      </c>
      <c r="D637" s="152">
        <v>353</v>
      </c>
      <c r="E637" s="152">
        <v>353</v>
      </c>
      <c r="F637" s="120" t="s">
        <v>1276</v>
      </c>
      <c r="G637" s="177"/>
      <c r="H637" s="186">
        <f t="shared" si="22"/>
        <v>0</v>
      </c>
      <c r="I637" s="186">
        <f t="shared" si="23"/>
        <v>0</v>
      </c>
      <c r="J637" s="112"/>
    </row>
    <row r="638" spans="1:10" ht="47.25" outlineLevel="1" x14ac:dyDescent="0.25">
      <c r="A638" s="89">
        <v>230</v>
      </c>
      <c r="B638" s="36" t="s">
        <v>730</v>
      </c>
      <c r="C638" s="89" t="s">
        <v>12</v>
      </c>
      <c r="D638" s="152">
        <v>1378</v>
      </c>
      <c r="E638" s="152">
        <v>1378</v>
      </c>
      <c r="F638" s="120" t="s">
        <v>1276</v>
      </c>
      <c r="G638" s="177"/>
      <c r="H638" s="186">
        <f t="shared" si="22"/>
        <v>0</v>
      </c>
      <c r="I638" s="186">
        <f t="shared" si="23"/>
        <v>0</v>
      </c>
      <c r="J638" s="112"/>
    </row>
    <row r="639" spans="1:10" ht="47.25" outlineLevel="1" x14ac:dyDescent="0.25">
      <c r="A639" s="35">
        <v>231</v>
      </c>
      <c r="B639" s="36" t="s">
        <v>731</v>
      </c>
      <c r="C639" s="89" t="s">
        <v>12</v>
      </c>
      <c r="D639" s="152">
        <v>899</v>
      </c>
      <c r="E639" s="152">
        <v>899</v>
      </c>
      <c r="F639" s="120" t="s">
        <v>1276</v>
      </c>
      <c r="G639" s="177"/>
      <c r="H639" s="186">
        <f t="shared" si="22"/>
        <v>0</v>
      </c>
      <c r="I639" s="186">
        <f t="shared" si="23"/>
        <v>0</v>
      </c>
      <c r="J639" s="112"/>
    </row>
    <row r="640" spans="1:10" ht="47.25" outlineLevel="1" x14ac:dyDescent="0.25">
      <c r="A640" s="89">
        <v>232</v>
      </c>
      <c r="B640" s="36" t="s">
        <v>732</v>
      </c>
      <c r="C640" s="89" t="s">
        <v>12</v>
      </c>
      <c r="D640" s="152">
        <v>470</v>
      </c>
      <c r="E640" s="152">
        <v>470</v>
      </c>
      <c r="F640" s="120" t="s">
        <v>1276</v>
      </c>
      <c r="G640" s="177"/>
      <c r="H640" s="186">
        <f t="shared" si="22"/>
        <v>0</v>
      </c>
      <c r="I640" s="186">
        <f t="shared" si="23"/>
        <v>0</v>
      </c>
      <c r="J640" s="112"/>
    </row>
    <row r="641" spans="1:10" ht="47.25" outlineLevel="1" x14ac:dyDescent="0.25">
      <c r="A641" s="35">
        <v>233</v>
      </c>
      <c r="B641" s="36" t="s">
        <v>733</v>
      </c>
      <c r="C641" s="89" t="s">
        <v>12</v>
      </c>
      <c r="D641" s="152">
        <v>144.5</v>
      </c>
      <c r="E641" s="152">
        <v>144.5</v>
      </c>
      <c r="F641" s="120" t="s">
        <v>1276</v>
      </c>
      <c r="G641" s="177"/>
      <c r="H641" s="186">
        <f t="shared" si="22"/>
        <v>0</v>
      </c>
      <c r="I641" s="186">
        <f t="shared" si="23"/>
        <v>0</v>
      </c>
      <c r="J641" s="112"/>
    </row>
    <row r="642" spans="1:10" ht="47.25" outlineLevel="1" x14ac:dyDescent="0.25">
      <c r="A642" s="89">
        <v>234</v>
      </c>
      <c r="B642" s="36" t="s">
        <v>734</v>
      </c>
      <c r="C642" s="89" t="s">
        <v>34</v>
      </c>
      <c r="D642" s="152" t="s">
        <v>909</v>
      </c>
      <c r="E642" s="129"/>
      <c r="F642" s="120" t="s">
        <v>1276</v>
      </c>
      <c r="G642" s="177"/>
      <c r="H642" s="186">
        <f t="shared" si="22"/>
        <v>0</v>
      </c>
      <c r="I642" s="186">
        <f t="shared" si="23"/>
        <v>0</v>
      </c>
      <c r="J642" s="112"/>
    </row>
    <row r="643" spans="1:10" ht="47.25" outlineLevel="1" x14ac:dyDescent="0.25">
      <c r="A643" s="35">
        <v>235</v>
      </c>
      <c r="B643" s="36" t="s">
        <v>897</v>
      </c>
      <c r="C643" s="89" t="s">
        <v>30</v>
      </c>
      <c r="D643" s="152" t="s">
        <v>735</v>
      </c>
      <c r="E643" s="128"/>
      <c r="F643" s="120" t="s">
        <v>1276</v>
      </c>
      <c r="G643" s="177"/>
      <c r="H643" s="186">
        <f t="shared" si="22"/>
        <v>0</v>
      </c>
      <c r="I643" s="186">
        <f t="shared" si="23"/>
        <v>0</v>
      </c>
      <c r="J643" s="112"/>
    </row>
    <row r="644" spans="1:10" ht="47.25" outlineLevel="1" x14ac:dyDescent="0.25">
      <c r="A644" s="89">
        <v>236</v>
      </c>
      <c r="B644" s="36" t="s">
        <v>631</v>
      </c>
      <c r="C644" s="89" t="s">
        <v>11</v>
      </c>
      <c r="D644" s="152">
        <v>2</v>
      </c>
      <c r="E644" s="152">
        <v>2</v>
      </c>
      <c r="F644" s="120" t="s">
        <v>1276</v>
      </c>
      <c r="G644" s="177"/>
      <c r="H644" s="186">
        <f t="shared" si="22"/>
        <v>0</v>
      </c>
      <c r="I644" s="186">
        <f t="shared" si="23"/>
        <v>0</v>
      </c>
      <c r="J644" s="112"/>
    </row>
    <row r="645" spans="1:10" ht="47.25" outlineLevel="1" x14ac:dyDescent="0.25">
      <c r="A645" s="35">
        <v>237</v>
      </c>
      <c r="B645" s="36" t="s">
        <v>633</v>
      </c>
      <c r="C645" s="89" t="s">
        <v>232</v>
      </c>
      <c r="D645" s="152" t="s">
        <v>736</v>
      </c>
      <c r="E645" s="128"/>
      <c r="F645" s="120" t="s">
        <v>1276</v>
      </c>
      <c r="G645" s="177"/>
      <c r="H645" s="186">
        <f t="shared" si="22"/>
        <v>0</v>
      </c>
      <c r="I645" s="186">
        <f t="shared" si="23"/>
        <v>0</v>
      </c>
      <c r="J645" s="112"/>
    </row>
    <row r="646" spans="1:10" ht="31.5" outlineLevel="1" x14ac:dyDescent="0.25">
      <c r="A646" s="89">
        <v>238</v>
      </c>
      <c r="B646" s="36" t="s">
        <v>635</v>
      </c>
      <c r="C646" s="89" t="s">
        <v>79</v>
      </c>
      <c r="D646" s="152">
        <v>1</v>
      </c>
      <c r="E646" s="152">
        <v>1</v>
      </c>
      <c r="F646" s="120" t="s">
        <v>1276</v>
      </c>
      <c r="G646" s="177"/>
      <c r="H646" s="186">
        <f t="shared" si="22"/>
        <v>0</v>
      </c>
      <c r="I646" s="186">
        <f t="shared" si="23"/>
        <v>0</v>
      </c>
      <c r="J646" s="112"/>
    </row>
    <row r="647" spans="1:10" ht="31.5" outlineLevel="1" x14ac:dyDescent="0.25">
      <c r="A647" s="35">
        <v>239</v>
      </c>
      <c r="B647" s="36" t="s">
        <v>737</v>
      </c>
      <c r="C647" s="89" t="s">
        <v>11</v>
      </c>
      <c r="D647" s="152">
        <v>182</v>
      </c>
      <c r="E647" s="152">
        <v>182</v>
      </c>
      <c r="F647" s="120" t="s">
        <v>1276</v>
      </c>
      <c r="G647" s="177"/>
      <c r="H647" s="186">
        <f t="shared" si="22"/>
        <v>0</v>
      </c>
      <c r="I647" s="186">
        <f t="shared" si="23"/>
        <v>0</v>
      </c>
      <c r="J647" s="112"/>
    </row>
    <row r="648" spans="1:10" ht="31.5" outlineLevel="1" x14ac:dyDescent="0.25">
      <c r="A648" s="89">
        <v>240</v>
      </c>
      <c r="B648" s="36" t="s">
        <v>738</v>
      </c>
      <c r="C648" s="89" t="s">
        <v>11</v>
      </c>
      <c r="D648" s="152">
        <v>114</v>
      </c>
      <c r="E648" s="152">
        <v>114</v>
      </c>
      <c r="F648" s="120" t="s">
        <v>1276</v>
      </c>
      <c r="G648" s="177"/>
      <c r="H648" s="186">
        <f t="shared" si="22"/>
        <v>0</v>
      </c>
      <c r="I648" s="186">
        <f t="shared" si="23"/>
        <v>0</v>
      </c>
      <c r="J648" s="112"/>
    </row>
    <row r="649" spans="1:10" ht="31.5" outlineLevel="1" x14ac:dyDescent="0.25">
      <c r="A649" s="35">
        <v>241</v>
      </c>
      <c r="B649" s="36" t="s">
        <v>739</v>
      </c>
      <c r="C649" s="89" t="s">
        <v>11</v>
      </c>
      <c r="D649" s="152">
        <v>136</v>
      </c>
      <c r="E649" s="152">
        <v>136</v>
      </c>
      <c r="F649" s="120" t="s">
        <v>1276</v>
      </c>
      <c r="G649" s="177"/>
      <c r="H649" s="186">
        <f t="shared" si="22"/>
        <v>0</v>
      </c>
      <c r="I649" s="186">
        <f t="shared" si="23"/>
        <v>0</v>
      </c>
      <c r="J649" s="112"/>
    </row>
    <row r="650" spans="1:10" ht="31.5" outlineLevel="1" x14ac:dyDescent="0.25">
      <c r="A650" s="89">
        <v>242</v>
      </c>
      <c r="B650" s="36" t="s">
        <v>740</v>
      </c>
      <c r="C650" s="89" t="s">
        <v>11</v>
      </c>
      <c r="D650" s="152">
        <v>62</v>
      </c>
      <c r="E650" s="152">
        <v>62</v>
      </c>
      <c r="F650" s="120" t="s">
        <v>1276</v>
      </c>
      <c r="G650" s="177"/>
      <c r="H650" s="186">
        <f t="shared" si="22"/>
        <v>0</v>
      </c>
      <c r="I650" s="186">
        <f t="shared" si="23"/>
        <v>0</v>
      </c>
      <c r="J650" s="112"/>
    </row>
    <row r="651" spans="1:10" ht="31.5" outlineLevel="1" x14ac:dyDescent="0.25">
      <c r="A651" s="35">
        <v>243</v>
      </c>
      <c r="B651" s="36" t="s">
        <v>741</v>
      </c>
      <c r="C651" s="89" t="s">
        <v>11</v>
      </c>
      <c r="D651" s="152">
        <v>40</v>
      </c>
      <c r="E651" s="152">
        <v>40</v>
      </c>
      <c r="F651" s="120" t="s">
        <v>1276</v>
      </c>
      <c r="G651" s="177"/>
      <c r="H651" s="186">
        <f t="shared" si="22"/>
        <v>0</v>
      </c>
      <c r="I651" s="186">
        <f t="shared" si="23"/>
        <v>0</v>
      </c>
      <c r="J651" s="112"/>
    </row>
    <row r="652" spans="1:10" ht="47.25" outlineLevel="1" x14ac:dyDescent="0.25">
      <c r="A652" s="89">
        <v>244</v>
      </c>
      <c r="B652" s="36" t="s">
        <v>742</v>
      </c>
      <c r="C652" s="89" t="s">
        <v>11</v>
      </c>
      <c r="D652" s="152">
        <v>2</v>
      </c>
      <c r="E652" s="152">
        <v>2</v>
      </c>
      <c r="F652" s="120" t="s">
        <v>1276</v>
      </c>
      <c r="G652" s="177"/>
      <c r="H652" s="186">
        <f t="shared" si="22"/>
        <v>0</v>
      </c>
      <c r="I652" s="186">
        <f t="shared" si="23"/>
        <v>0</v>
      </c>
      <c r="J652" s="112"/>
    </row>
    <row r="653" spans="1:10" ht="47.25" outlineLevel="1" x14ac:dyDescent="0.25">
      <c r="A653" s="35">
        <v>245</v>
      </c>
      <c r="B653" s="36" t="s">
        <v>91</v>
      </c>
      <c r="C653" s="89" t="s">
        <v>11</v>
      </c>
      <c r="D653" s="152">
        <v>16</v>
      </c>
      <c r="E653" s="152">
        <v>16</v>
      </c>
      <c r="F653" s="120" t="s">
        <v>1276</v>
      </c>
      <c r="G653" s="177"/>
      <c r="H653" s="186">
        <f t="shared" si="22"/>
        <v>0</v>
      </c>
      <c r="I653" s="186">
        <f t="shared" si="23"/>
        <v>0</v>
      </c>
      <c r="J653" s="112"/>
    </row>
    <row r="654" spans="1:10" ht="47.25" outlineLevel="1" x14ac:dyDescent="0.25">
      <c r="A654" s="89">
        <v>246</v>
      </c>
      <c r="B654" s="36" t="s">
        <v>743</v>
      </c>
      <c r="C654" s="89" t="s">
        <v>11</v>
      </c>
      <c r="D654" s="152">
        <v>2</v>
      </c>
      <c r="E654" s="152">
        <v>2</v>
      </c>
      <c r="F654" s="120" t="s">
        <v>1276</v>
      </c>
      <c r="G654" s="177"/>
      <c r="H654" s="186">
        <f t="shared" si="22"/>
        <v>0</v>
      </c>
      <c r="I654" s="186">
        <f t="shared" si="23"/>
        <v>0</v>
      </c>
      <c r="J654" s="112"/>
    </row>
    <row r="655" spans="1:10" ht="31.5" outlineLevel="1" x14ac:dyDescent="0.25">
      <c r="A655" s="35">
        <v>247</v>
      </c>
      <c r="B655" s="36" t="s">
        <v>898</v>
      </c>
      <c r="C655" s="89" t="s">
        <v>11</v>
      </c>
      <c r="D655" s="152">
        <v>2</v>
      </c>
      <c r="E655" s="152">
        <v>2</v>
      </c>
      <c r="F655" s="120" t="s">
        <v>1276</v>
      </c>
      <c r="G655" s="177"/>
      <c r="H655" s="186">
        <f t="shared" si="22"/>
        <v>0</v>
      </c>
      <c r="I655" s="186">
        <f t="shared" si="23"/>
        <v>0</v>
      </c>
      <c r="J655" s="112"/>
    </row>
    <row r="656" spans="1:10" ht="31.5" outlineLevel="1" x14ac:dyDescent="0.25">
      <c r="A656" s="89">
        <v>248</v>
      </c>
      <c r="B656" s="36" t="s">
        <v>899</v>
      </c>
      <c r="C656" s="89" t="s">
        <v>11</v>
      </c>
      <c r="D656" s="152">
        <v>2</v>
      </c>
      <c r="E656" s="152">
        <v>2</v>
      </c>
      <c r="F656" s="120" t="s">
        <v>1276</v>
      </c>
      <c r="G656" s="177"/>
      <c r="H656" s="186">
        <f t="shared" si="22"/>
        <v>0</v>
      </c>
      <c r="I656" s="186">
        <f t="shared" si="23"/>
        <v>0</v>
      </c>
      <c r="J656" s="112"/>
    </row>
    <row r="657" spans="1:10" ht="31.5" outlineLevel="1" x14ac:dyDescent="0.25">
      <c r="A657" s="35">
        <v>249</v>
      </c>
      <c r="B657" s="36" t="s">
        <v>900</v>
      </c>
      <c r="C657" s="89" t="s">
        <v>11</v>
      </c>
      <c r="D657" s="152">
        <v>2</v>
      </c>
      <c r="E657" s="152">
        <v>2</v>
      </c>
      <c r="F657" s="120" t="s">
        <v>1276</v>
      </c>
      <c r="G657" s="177"/>
      <c r="H657" s="186">
        <f t="shared" si="22"/>
        <v>0</v>
      </c>
      <c r="I657" s="186">
        <f t="shared" si="23"/>
        <v>0</v>
      </c>
      <c r="J657" s="112"/>
    </row>
    <row r="658" spans="1:10" ht="31.5" outlineLevel="1" x14ac:dyDescent="0.25">
      <c r="A658" s="89">
        <v>250</v>
      </c>
      <c r="B658" s="20" t="s">
        <v>901</v>
      </c>
      <c r="C658" s="33" t="s">
        <v>11</v>
      </c>
      <c r="D658" s="153">
        <v>10</v>
      </c>
      <c r="E658" s="153">
        <v>10</v>
      </c>
      <c r="F658" s="120" t="s">
        <v>1276</v>
      </c>
      <c r="G658" s="177"/>
      <c r="H658" s="186">
        <f t="shared" si="22"/>
        <v>0</v>
      </c>
      <c r="I658" s="186">
        <f t="shared" si="23"/>
        <v>0</v>
      </c>
      <c r="J658" s="112"/>
    </row>
    <row r="659" spans="1:10" ht="31.5" outlineLevel="1" x14ac:dyDescent="0.25">
      <c r="A659" s="35">
        <v>251</v>
      </c>
      <c r="B659" s="36" t="s">
        <v>902</v>
      </c>
      <c r="C659" s="89" t="s">
        <v>11</v>
      </c>
      <c r="D659" s="152">
        <v>6</v>
      </c>
      <c r="E659" s="152">
        <v>6</v>
      </c>
      <c r="F659" s="120" t="s">
        <v>1276</v>
      </c>
      <c r="G659" s="177"/>
      <c r="H659" s="186">
        <f t="shared" si="22"/>
        <v>0</v>
      </c>
      <c r="I659" s="186">
        <f t="shared" si="23"/>
        <v>0</v>
      </c>
      <c r="J659" s="112"/>
    </row>
    <row r="660" spans="1:10" ht="31.5" outlineLevel="1" x14ac:dyDescent="0.25">
      <c r="A660" s="89">
        <v>252</v>
      </c>
      <c r="B660" s="36" t="s">
        <v>903</v>
      </c>
      <c r="C660" s="89" t="s">
        <v>11</v>
      </c>
      <c r="D660" s="152">
        <v>2</v>
      </c>
      <c r="E660" s="152">
        <v>2</v>
      </c>
      <c r="F660" s="120" t="s">
        <v>1276</v>
      </c>
      <c r="G660" s="177"/>
      <c r="H660" s="186">
        <f t="shared" si="22"/>
        <v>0</v>
      </c>
      <c r="I660" s="186">
        <f t="shared" si="23"/>
        <v>0</v>
      </c>
      <c r="J660" s="112"/>
    </row>
    <row r="661" spans="1:10" ht="31.5" outlineLevel="1" x14ac:dyDescent="0.25">
      <c r="A661" s="35">
        <v>253</v>
      </c>
      <c r="B661" s="36" t="s">
        <v>904</v>
      </c>
      <c r="C661" s="89" t="s">
        <v>11</v>
      </c>
      <c r="D661" s="152">
        <v>2</v>
      </c>
      <c r="E661" s="152">
        <v>2</v>
      </c>
      <c r="F661" s="120" t="s">
        <v>1276</v>
      </c>
      <c r="G661" s="177"/>
      <c r="H661" s="186">
        <f t="shared" si="22"/>
        <v>0</v>
      </c>
      <c r="I661" s="186">
        <f t="shared" si="23"/>
        <v>0</v>
      </c>
      <c r="J661" s="112"/>
    </row>
    <row r="662" spans="1:10" ht="31.5" outlineLevel="1" x14ac:dyDescent="0.25">
      <c r="A662" s="89">
        <v>254</v>
      </c>
      <c r="B662" s="36" t="s">
        <v>101</v>
      </c>
      <c r="C662" s="89" t="s">
        <v>16</v>
      </c>
      <c r="D662" s="152" t="s">
        <v>744</v>
      </c>
      <c r="E662" s="128"/>
      <c r="F662" s="120" t="s">
        <v>1276</v>
      </c>
      <c r="G662" s="177"/>
      <c r="H662" s="186">
        <f t="shared" si="22"/>
        <v>0</v>
      </c>
      <c r="I662" s="186">
        <f t="shared" si="23"/>
        <v>0</v>
      </c>
      <c r="J662" s="112"/>
    </row>
    <row r="663" spans="1:10" ht="31.5" outlineLevel="1" x14ac:dyDescent="0.25">
      <c r="A663" s="35">
        <v>255</v>
      </c>
      <c r="B663" s="36" t="s">
        <v>745</v>
      </c>
      <c r="C663" s="89" t="s">
        <v>16</v>
      </c>
      <c r="D663" s="152" t="s">
        <v>746</v>
      </c>
      <c r="E663" s="128"/>
      <c r="F663" s="120" t="s">
        <v>1276</v>
      </c>
      <c r="G663" s="177"/>
      <c r="H663" s="186">
        <f t="shared" si="22"/>
        <v>0</v>
      </c>
      <c r="I663" s="186">
        <f t="shared" si="23"/>
        <v>0</v>
      </c>
      <c r="J663" s="112"/>
    </row>
    <row r="664" spans="1:10" ht="31.5" outlineLevel="1" x14ac:dyDescent="0.25">
      <c r="A664" s="89">
        <v>256</v>
      </c>
      <c r="B664" s="36" t="s">
        <v>747</v>
      </c>
      <c r="C664" s="89" t="s">
        <v>748</v>
      </c>
      <c r="D664" s="152">
        <v>3</v>
      </c>
      <c r="E664" s="152">
        <v>3</v>
      </c>
      <c r="F664" s="120" t="s">
        <v>1276</v>
      </c>
      <c r="G664" s="177"/>
      <c r="H664" s="186">
        <f t="shared" si="22"/>
        <v>0</v>
      </c>
      <c r="I664" s="186">
        <f t="shared" si="23"/>
        <v>0</v>
      </c>
      <c r="J664" s="112"/>
    </row>
    <row r="665" spans="1:10" ht="15.75" outlineLevel="1" x14ac:dyDescent="0.25">
      <c r="A665" s="35"/>
      <c r="B665" s="64" t="s">
        <v>107</v>
      </c>
      <c r="C665" s="89"/>
      <c r="D665" s="142"/>
      <c r="E665" s="192"/>
      <c r="F665" s="189"/>
      <c r="G665" s="197"/>
      <c r="H665" s="188"/>
      <c r="I665" s="188"/>
      <c r="J665" s="112"/>
    </row>
    <row r="666" spans="1:10" ht="47.25" outlineLevel="1" x14ac:dyDescent="0.25">
      <c r="A666" s="35">
        <v>257</v>
      </c>
      <c r="B666" s="59" t="s">
        <v>749</v>
      </c>
      <c r="C666" s="35" t="s">
        <v>750</v>
      </c>
      <c r="D666" s="152" t="s">
        <v>751</v>
      </c>
      <c r="E666" s="128"/>
      <c r="F666" s="120" t="s">
        <v>1276</v>
      </c>
      <c r="G666" s="177"/>
      <c r="H666" s="186"/>
      <c r="I666" s="186">
        <f>SUM(E667*G667+E668*G668+E669*G669+E670*G670+E671*G671+E672*G672+E673*G673+E674*G674+E675*G675+E676*G676)</f>
        <v>0</v>
      </c>
      <c r="J666" s="120" t="s">
        <v>1287</v>
      </c>
    </row>
    <row r="667" spans="1:10" ht="31.5" outlineLevel="1" x14ac:dyDescent="0.25">
      <c r="A667" s="35"/>
      <c r="B667" s="36" t="s">
        <v>752</v>
      </c>
      <c r="C667" s="89" t="s">
        <v>127</v>
      </c>
      <c r="D667" s="152" t="s">
        <v>753</v>
      </c>
      <c r="E667" s="128"/>
      <c r="F667" s="120" t="s">
        <v>1276</v>
      </c>
      <c r="G667" s="177"/>
      <c r="H667" s="186"/>
      <c r="I667" s="186"/>
      <c r="J667" s="112"/>
    </row>
    <row r="668" spans="1:10" ht="31.5" outlineLevel="1" x14ac:dyDescent="0.25">
      <c r="A668" s="35"/>
      <c r="B668" s="36" t="s">
        <v>754</v>
      </c>
      <c r="C668" s="89" t="s">
        <v>127</v>
      </c>
      <c r="D668" s="152" t="s">
        <v>755</v>
      </c>
      <c r="E668" s="128"/>
      <c r="F668" s="120" t="s">
        <v>1276</v>
      </c>
      <c r="G668" s="177"/>
      <c r="H668" s="186"/>
      <c r="I668" s="186"/>
      <c r="J668" s="112"/>
    </row>
    <row r="669" spans="1:10" ht="31.5" outlineLevel="1" x14ac:dyDescent="0.25">
      <c r="A669" s="35"/>
      <c r="B669" s="36" t="s">
        <v>756</v>
      </c>
      <c r="C669" s="89" t="s">
        <v>127</v>
      </c>
      <c r="D669" s="152" t="s">
        <v>757</v>
      </c>
      <c r="E669" s="128"/>
      <c r="F669" s="120" t="s">
        <v>1276</v>
      </c>
      <c r="G669" s="177"/>
      <c r="H669" s="186"/>
      <c r="I669" s="186"/>
      <c r="J669" s="112"/>
    </row>
    <row r="670" spans="1:10" ht="31.5" outlineLevel="1" x14ac:dyDescent="0.25">
      <c r="A670" s="35"/>
      <c r="B670" s="59" t="s">
        <v>758</v>
      </c>
      <c r="C670" s="35" t="s">
        <v>750</v>
      </c>
      <c r="D670" s="152" t="s">
        <v>753</v>
      </c>
      <c r="E670" s="128"/>
      <c r="F670" s="120" t="s">
        <v>1276</v>
      </c>
      <c r="G670" s="177"/>
      <c r="H670" s="186"/>
      <c r="I670" s="186"/>
      <c r="J670" s="112"/>
    </row>
    <row r="671" spans="1:10" ht="31.5" outlineLevel="1" x14ac:dyDescent="0.25">
      <c r="A671" s="35"/>
      <c r="B671" s="59" t="s">
        <v>759</v>
      </c>
      <c r="C671" s="35" t="s">
        <v>750</v>
      </c>
      <c r="D671" s="152" t="s">
        <v>760</v>
      </c>
      <c r="E671" s="128"/>
      <c r="F671" s="120" t="s">
        <v>1276</v>
      </c>
      <c r="G671" s="177"/>
      <c r="H671" s="186"/>
      <c r="I671" s="186"/>
      <c r="J671" s="112"/>
    </row>
    <row r="672" spans="1:10" ht="31.5" outlineLevel="1" x14ac:dyDescent="0.25">
      <c r="A672" s="35"/>
      <c r="B672" s="36" t="s">
        <v>761</v>
      </c>
      <c r="C672" s="89" t="s">
        <v>15</v>
      </c>
      <c r="D672" s="152" t="s">
        <v>762</v>
      </c>
      <c r="E672" s="128"/>
      <c r="F672" s="120" t="s">
        <v>1276</v>
      </c>
      <c r="G672" s="177"/>
      <c r="H672" s="186"/>
      <c r="I672" s="186"/>
      <c r="J672" s="112"/>
    </row>
    <row r="673" spans="1:10" ht="31.5" outlineLevel="1" x14ac:dyDescent="0.25">
      <c r="A673" s="35"/>
      <c r="B673" s="36" t="s">
        <v>763</v>
      </c>
      <c r="C673" s="89" t="s">
        <v>15</v>
      </c>
      <c r="D673" s="142" t="s">
        <v>764</v>
      </c>
      <c r="E673" s="123"/>
      <c r="F673" s="120" t="s">
        <v>1276</v>
      </c>
      <c r="G673" s="177"/>
      <c r="H673" s="186"/>
      <c r="I673" s="186"/>
      <c r="J673" s="112"/>
    </row>
    <row r="674" spans="1:10" ht="31.5" outlineLevel="1" x14ac:dyDescent="0.25">
      <c r="A674" s="35"/>
      <c r="B674" s="36" t="s">
        <v>765</v>
      </c>
      <c r="C674" s="89" t="s">
        <v>127</v>
      </c>
      <c r="D674" s="142" t="s">
        <v>766</v>
      </c>
      <c r="E674" s="123"/>
      <c r="F674" s="120" t="s">
        <v>1276</v>
      </c>
      <c r="G674" s="177"/>
      <c r="H674" s="186"/>
      <c r="I674" s="186"/>
      <c r="J674" s="112"/>
    </row>
    <row r="675" spans="1:10" ht="31.5" outlineLevel="1" x14ac:dyDescent="0.25">
      <c r="A675" s="35"/>
      <c r="B675" s="16" t="s">
        <v>767</v>
      </c>
      <c r="C675" s="35" t="s">
        <v>750</v>
      </c>
      <c r="D675" s="152" t="s">
        <v>143</v>
      </c>
      <c r="E675" s="128"/>
      <c r="F675" s="120" t="s">
        <v>1276</v>
      </c>
      <c r="G675" s="177"/>
      <c r="H675" s="186"/>
      <c r="I675" s="186"/>
      <c r="J675" s="112"/>
    </row>
    <row r="676" spans="1:10" ht="31.5" outlineLevel="1" x14ac:dyDescent="0.25">
      <c r="A676" s="35"/>
      <c r="B676" s="36" t="s">
        <v>768</v>
      </c>
      <c r="C676" s="89" t="s">
        <v>164</v>
      </c>
      <c r="D676" s="142" t="s">
        <v>769</v>
      </c>
      <c r="E676" s="123"/>
      <c r="F676" s="120" t="s">
        <v>1276</v>
      </c>
      <c r="G676" s="177"/>
      <c r="H676" s="186"/>
      <c r="I676" s="186"/>
      <c r="J676" s="112"/>
    </row>
    <row r="677" spans="1:10" ht="47.25" outlineLevel="1" x14ac:dyDescent="0.25">
      <c r="A677" s="35">
        <v>258</v>
      </c>
      <c r="B677" s="59" t="s">
        <v>770</v>
      </c>
      <c r="C677" s="35" t="s">
        <v>750</v>
      </c>
      <c r="D677" s="152" t="s">
        <v>771</v>
      </c>
      <c r="E677" s="128"/>
      <c r="F677" s="120" t="s">
        <v>1276</v>
      </c>
      <c r="G677" s="177"/>
      <c r="H677" s="186"/>
      <c r="I677" s="186">
        <f>SUM(E678*G678+E679*G679+E680*G680+E681*G681+E682*G682+E683*G683+E684*G684+E685*G685+E686*G686+E687*G687)</f>
        <v>0</v>
      </c>
      <c r="J677" s="120" t="s">
        <v>1287</v>
      </c>
    </row>
    <row r="678" spans="1:10" ht="31.5" outlineLevel="1" x14ac:dyDescent="0.25">
      <c r="A678" s="35"/>
      <c r="B678" s="36" t="s">
        <v>752</v>
      </c>
      <c r="C678" s="89" t="s">
        <v>127</v>
      </c>
      <c r="D678" s="152" t="s">
        <v>772</v>
      </c>
      <c r="E678" s="128"/>
      <c r="F678" s="120" t="s">
        <v>1276</v>
      </c>
      <c r="G678" s="177"/>
      <c r="H678" s="186"/>
      <c r="I678" s="186"/>
      <c r="J678" s="112"/>
    </row>
    <row r="679" spans="1:10" ht="31.5" outlineLevel="1" x14ac:dyDescent="0.25">
      <c r="A679" s="35"/>
      <c r="B679" s="36" t="s">
        <v>754</v>
      </c>
      <c r="C679" s="89" t="s">
        <v>127</v>
      </c>
      <c r="D679" s="152" t="s">
        <v>773</v>
      </c>
      <c r="E679" s="128"/>
      <c r="F679" s="120" t="s">
        <v>1276</v>
      </c>
      <c r="G679" s="177"/>
      <c r="H679" s="186"/>
      <c r="I679" s="186"/>
      <c r="J679" s="112"/>
    </row>
    <row r="680" spans="1:10" ht="31.5" outlineLevel="1" x14ac:dyDescent="0.25">
      <c r="A680" s="35"/>
      <c r="B680" s="36" t="s">
        <v>756</v>
      </c>
      <c r="C680" s="89" t="s">
        <v>127</v>
      </c>
      <c r="D680" s="152" t="s">
        <v>774</v>
      </c>
      <c r="E680" s="128"/>
      <c r="F680" s="120" t="s">
        <v>1276</v>
      </c>
      <c r="G680" s="177"/>
      <c r="H680" s="186"/>
      <c r="I680" s="186"/>
      <c r="J680" s="112"/>
    </row>
    <row r="681" spans="1:10" ht="31.5" outlineLevel="1" x14ac:dyDescent="0.25">
      <c r="A681" s="35"/>
      <c r="B681" s="59" t="s">
        <v>758</v>
      </c>
      <c r="C681" s="35" t="s">
        <v>750</v>
      </c>
      <c r="D681" s="152" t="s">
        <v>772</v>
      </c>
      <c r="E681" s="128"/>
      <c r="F681" s="120" t="s">
        <v>1276</v>
      </c>
      <c r="G681" s="177"/>
      <c r="H681" s="186"/>
      <c r="I681" s="186"/>
      <c r="J681" s="112"/>
    </row>
    <row r="682" spans="1:10" ht="31.5" outlineLevel="1" x14ac:dyDescent="0.25">
      <c r="A682" s="35"/>
      <c r="B682" s="59" t="s">
        <v>759</v>
      </c>
      <c r="C682" s="35" t="s">
        <v>750</v>
      </c>
      <c r="D682" s="152" t="s">
        <v>775</v>
      </c>
      <c r="E682" s="128"/>
      <c r="F682" s="120" t="s">
        <v>1276</v>
      </c>
      <c r="G682" s="177"/>
      <c r="H682" s="186"/>
      <c r="I682" s="186"/>
      <c r="J682" s="112"/>
    </row>
    <row r="683" spans="1:10" ht="31.5" outlineLevel="1" x14ac:dyDescent="0.25">
      <c r="A683" s="35"/>
      <c r="B683" s="36" t="s">
        <v>761</v>
      </c>
      <c r="C683" s="89" t="s">
        <v>15</v>
      </c>
      <c r="D683" s="152" t="s">
        <v>776</v>
      </c>
      <c r="E683" s="128"/>
      <c r="F683" s="120" t="s">
        <v>1276</v>
      </c>
      <c r="G683" s="177"/>
      <c r="H683" s="186"/>
      <c r="I683" s="186"/>
      <c r="J683" s="112"/>
    </row>
    <row r="684" spans="1:10" ht="31.5" outlineLevel="1" x14ac:dyDescent="0.25">
      <c r="A684" s="35"/>
      <c r="B684" s="36" t="s">
        <v>763</v>
      </c>
      <c r="C684" s="89" t="s">
        <v>15</v>
      </c>
      <c r="D684" s="142" t="s">
        <v>777</v>
      </c>
      <c r="E684" s="123"/>
      <c r="F684" s="120" t="s">
        <v>1276</v>
      </c>
      <c r="G684" s="177"/>
      <c r="H684" s="186"/>
      <c r="I684" s="186"/>
      <c r="J684" s="112"/>
    </row>
    <row r="685" spans="1:10" ht="31.5" outlineLevel="1" x14ac:dyDescent="0.25">
      <c r="A685" s="27"/>
      <c r="B685" s="20" t="s">
        <v>765</v>
      </c>
      <c r="C685" s="33" t="s">
        <v>127</v>
      </c>
      <c r="D685" s="135" t="s">
        <v>778</v>
      </c>
      <c r="E685" s="125"/>
      <c r="F685" s="120" t="s">
        <v>1276</v>
      </c>
      <c r="G685" s="177"/>
      <c r="H685" s="186"/>
      <c r="I685" s="186"/>
      <c r="J685" s="112"/>
    </row>
    <row r="686" spans="1:10" ht="31.5" outlineLevel="1" x14ac:dyDescent="0.25">
      <c r="A686" s="35"/>
      <c r="B686" s="16" t="s">
        <v>767</v>
      </c>
      <c r="C686" s="35" t="s">
        <v>750</v>
      </c>
      <c r="D686" s="152" t="s">
        <v>779</v>
      </c>
      <c r="E686" s="128"/>
      <c r="F686" s="120" t="s">
        <v>1276</v>
      </c>
      <c r="G686" s="177"/>
      <c r="H686" s="186"/>
      <c r="I686" s="186"/>
      <c r="J686" s="112"/>
    </row>
    <row r="687" spans="1:10" ht="31.5" outlineLevel="1" x14ac:dyDescent="0.25">
      <c r="A687" s="35"/>
      <c r="B687" s="36" t="s">
        <v>768</v>
      </c>
      <c r="C687" s="89" t="s">
        <v>164</v>
      </c>
      <c r="D687" s="142" t="s">
        <v>780</v>
      </c>
      <c r="E687" s="123"/>
      <c r="F687" s="120" t="s">
        <v>1276</v>
      </c>
      <c r="G687" s="177"/>
      <c r="H687" s="186"/>
      <c r="I687" s="186"/>
      <c r="J687" s="112"/>
    </row>
    <row r="688" spans="1:10" ht="47.25" outlineLevel="1" x14ac:dyDescent="0.25">
      <c r="A688" s="35">
        <v>259</v>
      </c>
      <c r="B688" s="59" t="s">
        <v>781</v>
      </c>
      <c r="C688" s="35" t="s">
        <v>750</v>
      </c>
      <c r="D688" s="152" t="s">
        <v>782</v>
      </c>
      <c r="E688" s="128"/>
      <c r="F688" s="120" t="s">
        <v>1276</v>
      </c>
      <c r="G688" s="177"/>
      <c r="H688" s="186"/>
      <c r="I688" s="186">
        <f>SUM(E689*G689+E690*G690+E691*G691+E692*G692+E693*G693+E694*G694+E695*G695+E696*G696+E697*G697+E698*G698+E699*G699)</f>
        <v>0</v>
      </c>
      <c r="J688" s="120" t="s">
        <v>1287</v>
      </c>
    </row>
    <row r="689" spans="1:10" ht="31.5" outlineLevel="1" x14ac:dyDescent="0.25">
      <c r="A689" s="35"/>
      <c r="B689" s="36" t="s">
        <v>752</v>
      </c>
      <c r="C689" s="89" t="s">
        <v>127</v>
      </c>
      <c r="D689" s="152" t="s">
        <v>783</v>
      </c>
      <c r="E689" s="128"/>
      <c r="F689" s="120" t="s">
        <v>1276</v>
      </c>
      <c r="G689" s="177"/>
      <c r="H689" s="186"/>
      <c r="I689" s="186"/>
      <c r="J689" s="112"/>
    </row>
    <row r="690" spans="1:10" ht="31.5" outlineLevel="1" x14ac:dyDescent="0.25">
      <c r="A690" s="35"/>
      <c r="B690" s="36" t="s">
        <v>756</v>
      </c>
      <c r="C690" s="89" t="s">
        <v>127</v>
      </c>
      <c r="D690" s="152" t="s">
        <v>784</v>
      </c>
      <c r="E690" s="128"/>
      <c r="F690" s="120" t="s">
        <v>1276</v>
      </c>
      <c r="G690" s="177"/>
      <c r="H690" s="186"/>
      <c r="I690" s="186"/>
      <c r="J690" s="112"/>
    </row>
    <row r="691" spans="1:10" ht="31.5" outlineLevel="1" x14ac:dyDescent="0.25">
      <c r="A691" s="35"/>
      <c r="B691" s="59" t="s">
        <v>758</v>
      </c>
      <c r="C691" s="35" t="s">
        <v>750</v>
      </c>
      <c r="D691" s="152" t="s">
        <v>783</v>
      </c>
      <c r="E691" s="128"/>
      <c r="F691" s="120" t="s">
        <v>1276</v>
      </c>
      <c r="G691" s="177"/>
      <c r="H691" s="186"/>
      <c r="I691" s="186"/>
      <c r="J691" s="112"/>
    </row>
    <row r="692" spans="1:10" ht="31.5" outlineLevel="1" x14ac:dyDescent="0.25">
      <c r="A692" s="35"/>
      <c r="B692" s="59" t="s">
        <v>785</v>
      </c>
      <c r="C692" s="35" t="s">
        <v>750</v>
      </c>
      <c r="D692" s="152" t="s">
        <v>786</v>
      </c>
      <c r="E692" s="128"/>
      <c r="F692" s="120" t="s">
        <v>1276</v>
      </c>
      <c r="G692" s="177"/>
      <c r="H692" s="186"/>
      <c r="I692" s="186"/>
      <c r="J692" s="112"/>
    </row>
    <row r="693" spans="1:10" ht="31.5" outlineLevel="1" x14ac:dyDescent="0.25">
      <c r="A693" s="35"/>
      <c r="B693" s="59" t="s">
        <v>787</v>
      </c>
      <c r="C693" s="35" t="s">
        <v>750</v>
      </c>
      <c r="D693" s="152" t="s">
        <v>788</v>
      </c>
      <c r="E693" s="128"/>
      <c r="F693" s="120" t="s">
        <v>1276</v>
      </c>
      <c r="G693" s="177"/>
      <c r="H693" s="186"/>
      <c r="I693" s="186"/>
      <c r="J693" s="112"/>
    </row>
    <row r="694" spans="1:10" ht="31.5" outlineLevel="1" x14ac:dyDescent="0.25">
      <c r="A694" s="35"/>
      <c r="B694" s="36" t="s">
        <v>910</v>
      </c>
      <c r="C694" s="89" t="s">
        <v>15</v>
      </c>
      <c r="D694" s="142" t="s">
        <v>789</v>
      </c>
      <c r="E694" s="123"/>
      <c r="F694" s="120" t="s">
        <v>1276</v>
      </c>
      <c r="G694" s="177"/>
      <c r="H694" s="186"/>
      <c r="I694" s="186"/>
      <c r="J694" s="112"/>
    </row>
    <row r="695" spans="1:10" ht="31.5" outlineLevel="1" x14ac:dyDescent="0.25">
      <c r="A695" s="35"/>
      <c r="B695" s="36" t="s">
        <v>790</v>
      </c>
      <c r="C695" s="89" t="s">
        <v>15</v>
      </c>
      <c r="D695" s="152" t="s">
        <v>791</v>
      </c>
      <c r="E695" s="128"/>
      <c r="F695" s="120" t="s">
        <v>1276</v>
      </c>
      <c r="G695" s="177"/>
      <c r="H695" s="186"/>
      <c r="I695" s="186"/>
      <c r="J695" s="112"/>
    </row>
    <row r="696" spans="1:10" ht="31.5" outlineLevel="1" x14ac:dyDescent="0.25">
      <c r="A696" s="35"/>
      <c r="B696" s="36" t="s">
        <v>763</v>
      </c>
      <c r="C696" s="89" t="s">
        <v>15</v>
      </c>
      <c r="D696" s="142" t="s">
        <v>792</v>
      </c>
      <c r="E696" s="123"/>
      <c r="F696" s="120" t="s">
        <v>1276</v>
      </c>
      <c r="G696" s="177"/>
      <c r="H696" s="186"/>
      <c r="I696" s="186"/>
      <c r="J696" s="112"/>
    </row>
    <row r="697" spans="1:10" ht="31.5" outlineLevel="1" x14ac:dyDescent="0.25">
      <c r="A697" s="35"/>
      <c r="B697" s="36" t="s">
        <v>765</v>
      </c>
      <c r="C697" s="89" t="s">
        <v>127</v>
      </c>
      <c r="D697" s="142" t="s">
        <v>793</v>
      </c>
      <c r="E697" s="123"/>
      <c r="F697" s="120" t="s">
        <v>1276</v>
      </c>
      <c r="G697" s="177"/>
      <c r="H697" s="186"/>
      <c r="I697" s="186"/>
      <c r="J697" s="112"/>
    </row>
    <row r="698" spans="1:10" ht="31.5" outlineLevel="1" x14ac:dyDescent="0.25">
      <c r="A698" s="35"/>
      <c r="B698" s="16" t="s">
        <v>767</v>
      </c>
      <c r="C698" s="35" t="s">
        <v>750</v>
      </c>
      <c r="D698" s="152" t="s">
        <v>794</v>
      </c>
      <c r="E698" s="128"/>
      <c r="F698" s="120" t="s">
        <v>1276</v>
      </c>
      <c r="G698" s="177"/>
      <c r="H698" s="186"/>
      <c r="I698" s="186"/>
      <c r="J698" s="112"/>
    </row>
    <row r="699" spans="1:10" ht="31.5" outlineLevel="1" x14ac:dyDescent="0.25">
      <c r="A699" s="35"/>
      <c r="B699" s="36" t="s">
        <v>768</v>
      </c>
      <c r="C699" s="89" t="s">
        <v>164</v>
      </c>
      <c r="D699" s="142" t="s">
        <v>795</v>
      </c>
      <c r="E699" s="123"/>
      <c r="F699" s="120" t="s">
        <v>1276</v>
      </c>
      <c r="G699" s="177"/>
      <c r="H699" s="186"/>
      <c r="I699" s="186"/>
      <c r="J699" s="112"/>
    </row>
    <row r="700" spans="1:10" ht="31.5" outlineLevel="1" x14ac:dyDescent="0.25">
      <c r="A700" s="35">
        <v>260</v>
      </c>
      <c r="B700" s="59" t="s">
        <v>796</v>
      </c>
      <c r="C700" s="35" t="s">
        <v>750</v>
      </c>
      <c r="D700" s="152" t="s">
        <v>797</v>
      </c>
      <c r="E700" s="128"/>
      <c r="F700" s="120" t="s">
        <v>1276</v>
      </c>
      <c r="G700" s="177"/>
      <c r="H700" s="186"/>
      <c r="I700" s="186">
        <f>SUM(E701*G701+E702*G702+E703*G703+E704*G704+E705*G705+E706*G706+E707*G707+E708*G708+E709*G709+E710*G710+E711*G711)</f>
        <v>0</v>
      </c>
      <c r="J700" s="120" t="s">
        <v>1287</v>
      </c>
    </row>
    <row r="701" spans="1:10" ht="31.5" outlineLevel="1" x14ac:dyDescent="0.25">
      <c r="A701" s="35"/>
      <c r="B701" s="36" t="s">
        <v>752</v>
      </c>
      <c r="C701" s="89" t="s">
        <v>127</v>
      </c>
      <c r="D701" s="152" t="s">
        <v>798</v>
      </c>
      <c r="E701" s="128"/>
      <c r="F701" s="120" t="s">
        <v>1276</v>
      </c>
      <c r="G701" s="177"/>
      <c r="H701" s="186"/>
      <c r="I701" s="186"/>
      <c r="J701" s="112"/>
    </row>
    <row r="702" spans="1:10" ht="31.5" outlineLevel="1" x14ac:dyDescent="0.25">
      <c r="A702" s="35"/>
      <c r="B702" s="36" t="s">
        <v>754</v>
      </c>
      <c r="C702" s="89" t="s">
        <v>127</v>
      </c>
      <c r="D702" s="152" t="s">
        <v>799</v>
      </c>
      <c r="E702" s="128"/>
      <c r="F702" s="120" t="s">
        <v>1276</v>
      </c>
      <c r="G702" s="177"/>
      <c r="H702" s="186"/>
      <c r="I702" s="186"/>
      <c r="J702" s="112"/>
    </row>
    <row r="703" spans="1:10" ht="31.5" outlineLevel="1" x14ac:dyDescent="0.25">
      <c r="A703" s="35"/>
      <c r="B703" s="36" t="s">
        <v>756</v>
      </c>
      <c r="C703" s="89" t="s">
        <v>127</v>
      </c>
      <c r="D703" s="152" t="s">
        <v>800</v>
      </c>
      <c r="E703" s="128"/>
      <c r="F703" s="120" t="s">
        <v>1276</v>
      </c>
      <c r="G703" s="177"/>
      <c r="H703" s="186"/>
      <c r="I703" s="186"/>
      <c r="J703" s="112"/>
    </row>
    <row r="704" spans="1:10" ht="31.5" outlineLevel="1" x14ac:dyDescent="0.25">
      <c r="A704" s="35"/>
      <c r="B704" s="59" t="s">
        <v>758</v>
      </c>
      <c r="C704" s="35" t="s">
        <v>750</v>
      </c>
      <c r="D704" s="152" t="s">
        <v>798</v>
      </c>
      <c r="E704" s="128"/>
      <c r="F704" s="120" t="s">
        <v>1276</v>
      </c>
      <c r="G704" s="177"/>
      <c r="H704" s="186"/>
      <c r="I704" s="186"/>
      <c r="J704" s="112"/>
    </row>
    <row r="705" spans="1:10" ht="31.5" outlineLevel="1" x14ac:dyDescent="0.25">
      <c r="A705" s="35"/>
      <c r="B705" s="59" t="s">
        <v>759</v>
      </c>
      <c r="C705" s="35" t="s">
        <v>750</v>
      </c>
      <c r="D705" s="152" t="s">
        <v>801</v>
      </c>
      <c r="E705" s="128"/>
      <c r="F705" s="120" t="s">
        <v>1276</v>
      </c>
      <c r="G705" s="177"/>
      <c r="H705" s="186"/>
      <c r="I705" s="186"/>
      <c r="J705" s="112"/>
    </row>
    <row r="706" spans="1:10" ht="31.5" outlineLevel="1" x14ac:dyDescent="0.25">
      <c r="A706" s="35"/>
      <c r="B706" s="36" t="s">
        <v>761</v>
      </c>
      <c r="C706" s="89" t="s">
        <v>15</v>
      </c>
      <c r="D706" s="152" t="s">
        <v>802</v>
      </c>
      <c r="E706" s="128"/>
      <c r="F706" s="120" t="s">
        <v>1276</v>
      </c>
      <c r="G706" s="177"/>
      <c r="H706" s="186"/>
      <c r="I706" s="186"/>
      <c r="J706" s="112"/>
    </row>
    <row r="707" spans="1:10" ht="31.5" outlineLevel="1" x14ac:dyDescent="0.25">
      <c r="A707" s="35"/>
      <c r="B707" s="36" t="s">
        <v>763</v>
      </c>
      <c r="C707" s="89" t="s">
        <v>15</v>
      </c>
      <c r="D707" s="142" t="s">
        <v>803</v>
      </c>
      <c r="E707" s="123"/>
      <c r="F707" s="120" t="s">
        <v>1276</v>
      </c>
      <c r="G707" s="177"/>
      <c r="H707" s="186"/>
      <c r="I707" s="186"/>
      <c r="J707" s="112"/>
    </row>
    <row r="708" spans="1:10" ht="31.5" outlineLevel="1" x14ac:dyDescent="0.25">
      <c r="A708" s="35"/>
      <c r="B708" s="36" t="s">
        <v>765</v>
      </c>
      <c r="C708" s="89" t="s">
        <v>127</v>
      </c>
      <c r="D708" s="142" t="s">
        <v>804</v>
      </c>
      <c r="E708" s="123"/>
      <c r="F708" s="120" t="s">
        <v>1276</v>
      </c>
      <c r="G708" s="177"/>
      <c r="H708" s="186"/>
      <c r="I708" s="186"/>
      <c r="J708" s="112"/>
    </row>
    <row r="709" spans="1:10" ht="31.5" outlineLevel="1" x14ac:dyDescent="0.25">
      <c r="A709" s="35"/>
      <c r="B709" s="16" t="s">
        <v>767</v>
      </c>
      <c r="C709" s="35" t="s">
        <v>750</v>
      </c>
      <c r="D709" s="152" t="s">
        <v>805</v>
      </c>
      <c r="E709" s="128"/>
      <c r="F709" s="120" t="s">
        <v>1276</v>
      </c>
      <c r="G709" s="177"/>
      <c r="H709" s="186"/>
      <c r="I709" s="186"/>
      <c r="J709" s="112"/>
    </row>
    <row r="710" spans="1:10" ht="31.5" outlineLevel="1" x14ac:dyDescent="0.25">
      <c r="A710" s="35"/>
      <c r="B710" s="36" t="s">
        <v>806</v>
      </c>
      <c r="C710" s="89" t="s">
        <v>127</v>
      </c>
      <c r="D710" s="142" t="s">
        <v>807</v>
      </c>
      <c r="E710" s="123"/>
      <c r="F710" s="120" t="s">
        <v>1276</v>
      </c>
      <c r="G710" s="177"/>
      <c r="H710" s="186"/>
      <c r="I710" s="186"/>
      <c r="J710" s="112"/>
    </row>
    <row r="711" spans="1:10" ht="31.5" outlineLevel="1" x14ac:dyDescent="0.25">
      <c r="A711" s="27"/>
      <c r="B711" s="20" t="s">
        <v>768</v>
      </c>
      <c r="C711" s="33" t="s">
        <v>164</v>
      </c>
      <c r="D711" s="135" t="s">
        <v>808</v>
      </c>
      <c r="E711" s="125"/>
      <c r="F711" s="120" t="s">
        <v>1276</v>
      </c>
      <c r="G711" s="177"/>
      <c r="H711" s="186"/>
      <c r="I711" s="186"/>
      <c r="J711" s="112"/>
    </row>
    <row r="712" spans="1:10" ht="47.25" outlineLevel="1" x14ac:dyDescent="0.25">
      <c r="A712" s="35">
        <v>261</v>
      </c>
      <c r="B712" s="59" t="s">
        <v>809</v>
      </c>
      <c r="C712" s="35" t="s">
        <v>750</v>
      </c>
      <c r="D712" s="152" t="s">
        <v>810</v>
      </c>
      <c r="E712" s="128"/>
      <c r="F712" s="120" t="s">
        <v>1276</v>
      </c>
      <c r="G712" s="177"/>
      <c r="H712" s="186"/>
      <c r="I712" s="186">
        <f>SUM(E713*G713+E714*G714+E715*G715+E716*G716+E717*G717+E718*G718+E719*G719+E720*G720+E721*G721+E722*G722+E723*G723+E724*G724+E725*G725)</f>
        <v>0</v>
      </c>
      <c r="J712" s="120" t="s">
        <v>1287</v>
      </c>
    </row>
    <row r="713" spans="1:10" ht="31.5" outlineLevel="1" x14ac:dyDescent="0.25">
      <c r="A713" s="54"/>
      <c r="B713" s="36" t="s">
        <v>752</v>
      </c>
      <c r="C713" s="89" t="s">
        <v>127</v>
      </c>
      <c r="D713" s="152" t="s">
        <v>811</v>
      </c>
      <c r="E713" s="128"/>
      <c r="F713" s="120" t="s">
        <v>1276</v>
      </c>
      <c r="G713" s="177"/>
      <c r="H713" s="186"/>
      <c r="I713" s="186"/>
      <c r="J713" s="112"/>
    </row>
    <row r="714" spans="1:10" ht="31.5" outlineLevel="1" x14ac:dyDescent="0.25">
      <c r="A714" s="54"/>
      <c r="B714" s="36" t="s">
        <v>754</v>
      </c>
      <c r="C714" s="89" t="s">
        <v>127</v>
      </c>
      <c r="D714" s="152" t="s">
        <v>812</v>
      </c>
      <c r="E714" s="128"/>
      <c r="F714" s="120" t="s">
        <v>1276</v>
      </c>
      <c r="G714" s="177"/>
      <c r="H714" s="186"/>
      <c r="I714" s="186"/>
      <c r="J714" s="112"/>
    </row>
    <row r="715" spans="1:10" ht="31.5" outlineLevel="1" x14ac:dyDescent="0.25">
      <c r="A715" s="54"/>
      <c r="B715" s="36" t="s">
        <v>756</v>
      </c>
      <c r="C715" s="89" t="s">
        <v>127</v>
      </c>
      <c r="D715" s="152" t="s">
        <v>813</v>
      </c>
      <c r="E715" s="128"/>
      <c r="F715" s="120" t="s">
        <v>1276</v>
      </c>
      <c r="G715" s="177"/>
      <c r="H715" s="186"/>
      <c r="I715" s="186"/>
      <c r="J715" s="112"/>
    </row>
    <row r="716" spans="1:10" ht="31.5" outlineLevel="1" x14ac:dyDescent="0.25">
      <c r="A716" s="54"/>
      <c r="B716" s="59" t="s">
        <v>758</v>
      </c>
      <c r="C716" s="35" t="s">
        <v>750</v>
      </c>
      <c r="D716" s="152" t="s">
        <v>811</v>
      </c>
      <c r="E716" s="128"/>
      <c r="F716" s="120" t="s">
        <v>1276</v>
      </c>
      <c r="G716" s="177"/>
      <c r="H716" s="186"/>
      <c r="I716" s="186"/>
      <c r="J716" s="112"/>
    </row>
    <row r="717" spans="1:10" ht="31.5" outlineLevel="1" x14ac:dyDescent="0.25">
      <c r="A717" s="54"/>
      <c r="B717" s="59" t="s">
        <v>785</v>
      </c>
      <c r="C717" s="35" t="s">
        <v>750</v>
      </c>
      <c r="D717" s="152" t="s">
        <v>814</v>
      </c>
      <c r="E717" s="128"/>
      <c r="F717" s="120" t="s">
        <v>1276</v>
      </c>
      <c r="G717" s="177"/>
      <c r="H717" s="186"/>
      <c r="I717" s="186"/>
      <c r="J717" s="112"/>
    </row>
    <row r="718" spans="1:10" ht="31.5" outlineLevel="1" x14ac:dyDescent="0.25">
      <c r="A718" s="54"/>
      <c r="B718" s="59" t="s">
        <v>787</v>
      </c>
      <c r="C718" s="35" t="s">
        <v>750</v>
      </c>
      <c r="D718" s="152" t="s">
        <v>815</v>
      </c>
      <c r="E718" s="128"/>
      <c r="F718" s="120" t="s">
        <v>1276</v>
      </c>
      <c r="G718" s="177"/>
      <c r="H718" s="186"/>
      <c r="I718" s="186"/>
      <c r="J718" s="112"/>
    </row>
    <row r="719" spans="1:10" ht="31.5" outlineLevel="1" x14ac:dyDescent="0.25">
      <c r="A719" s="54"/>
      <c r="B719" s="36" t="s">
        <v>910</v>
      </c>
      <c r="C719" s="89" t="s">
        <v>15</v>
      </c>
      <c r="D719" s="142" t="s">
        <v>816</v>
      </c>
      <c r="E719" s="123"/>
      <c r="F719" s="120" t="s">
        <v>1276</v>
      </c>
      <c r="G719" s="177"/>
      <c r="H719" s="186"/>
      <c r="I719" s="186"/>
      <c r="J719" s="112"/>
    </row>
    <row r="720" spans="1:10" ht="31.5" outlineLevel="1" x14ac:dyDescent="0.25">
      <c r="A720" s="54"/>
      <c r="B720" s="36" t="s">
        <v>761</v>
      </c>
      <c r="C720" s="89" t="s">
        <v>15</v>
      </c>
      <c r="D720" s="152" t="s">
        <v>817</v>
      </c>
      <c r="E720" s="128"/>
      <c r="F720" s="120" t="s">
        <v>1276</v>
      </c>
      <c r="G720" s="177"/>
      <c r="H720" s="186"/>
      <c r="I720" s="186"/>
      <c r="J720" s="120"/>
    </row>
    <row r="721" spans="1:10" ht="31.5" outlineLevel="1" x14ac:dyDescent="0.25">
      <c r="A721" s="54"/>
      <c r="B721" s="36" t="s">
        <v>818</v>
      </c>
      <c r="C721" s="89" t="s">
        <v>15</v>
      </c>
      <c r="D721" s="142" t="s">
        <v>819</v>
      </c>
      <c r="E721" s="123"/>
      <c r="F721" s="120" t="s">
        <v>1276</v>
      </c>
      <c r="G721" s="177"/>
      <c r="H721" s="186"/>
      <c r="I721" s="186"/>
      <c r="J721" s="112"/>
    </row>
    <row r="722" spans="1:10" ht="31.5" outlineLevel="1" x14ac:dyDescent="0.25">
      <c r="A722" s="54"/>
      <c r="B722" s="36" t="s">
        <v>765</v>
      </c>
      <c r="C722" s="89" t="s">
        <v>127</v>
      </c>
      <c r="D722" s="142" t="s">
        <v>820</v>
      </c>
      <c r="E722" s="123"/>
      <c r="F722" s="120" t="s">
        <v>1276</v>
      </c>
      <c r="G722" s="177"/>
      <c r="H722" s="186"/>
      <c r="I722" s="186"/>
      <c r="J722" s="112"/>
    </row>
    <row r="723" spans="1:10" ht="31.5" outlineLevel="1" x14ac:dyDescent="0.25">
      <c r="A723" s="54"/>
      <c r="B723" s="16" t="s">
        <v>767</v>
      </c>
      <c r="C723" s="35" t="s">
        <v>750</v>
      </c>
      <c r="D723" s="152" t="s">
        <v>821</v>
      </c>
      <c r="E723" s="128"/>
      <c r="F723" s="120" t="s">
        <v>1276</v>
      </c>
      <c r="G723" s="177"/>
      <c r="H723" s="186"/>
      <c r="I723" s="186"/>
      <c r="J723" s="112"/>
    </row>
    <row r="724" spans="1:10" ht="31.5" outlineLevel="1" x14ac:dyDescent="0.25">
      <c r="A724" s="54"/>
      <c r="B724" s="36" t="s">
        <v>806</v>
      </c>
      <c r="C724" s="89" t="s">
        <v>127</v>
      </c>
      <c r="D724" s="142" t="s">
        <v>822</v>
      </c>
      <c r="E724" s="123"/>
      <c r="F724" s="120" t="s">
        <v>1276</v>
      </c>
      <c r="G724" s="177"/>
      <c r="H724" s="186"/>
      <c r="I724" s="186"/>
      <c r="J724" s="112"/>
    </row>
    <row r="725" spans="1:10" ht="31.5" outlineLevel="1" x14ac:dyDescent="0.25">
      <c r="A725" s="54"/>
      <c r="B725" s="36" t="s">
        <v>768</v>
      </c>
      <c r="C725" s="89" t="s">
        <v>164</v>
      </c>
      <c r="D725" s="142" t="s">
        <v>823</v>
      </c>
      <c r="E725" s="123"/>
      <c r="F725" s="120" t="s">
        <v>1276</v>
      </c>
      <c r="G725" s="177"/>
      <c r="H725" s="186"/>
      <c r="I725" s="186"/>
      <c r="J725" s="112"/>
    </row>
    <row r="726" spans="1:10" ht="31.5" outlineLevel="1" x14ac:dyDescent="0.25">
      <c r="A726" s="35">
        <v>262</v>
      </c>
      <c r="B726" s="59" t="s">
        <v>824</v>
      </c>
      <c r="C726" s="35" t="s">
        <v>750</v>
      </c>
      <c r="D726" s="152" t="s">
        <v>825</v>
      </c>
      <c r="E726" s="128"/>
      <c r="F726" s="120" t="s">
        <v>1276</v>
      </c>
      <c r="G726" s="177"/>
      <c r="H726" s="186"/>
      <c r="I726" s="186">
        <f>SUM(E727*G727+E728*G728+E729*G729+E730*G730+E731*G731+E732*G732+E733*G733+E734*G734+E735*G735+E736*G736)</f>
        <v>0</v>
      </c>
      <c r="J726" s="120" t="s">
        <v>1287</v>
      </c>
    </row>
    <row r="727" spans="1:10" ht="31.5" outlineLevel="1" x14ac:dyDescent="0.25">
      <c r="A727" s="54"/>
      <c r="B727" s="36" t="s">
        <v>826</v>
      </c>
      <c r="C727" s="89" t="s">
        <v>127</v>
      </c>
      <c r="D727" s="152" t="s">
        <v>827</v>
      </c>
      <c r="E727" s="128"/>
      <c r="F727" s="120" t="s">
        <v>1276</v>
      </c>
      <c r="G727" s="177"/>
      <c r="H727" s="186"/>
      <c r="I727" s="186"/>
      <c r="J727" s="112"/>
    </row>
    <row r="728" spans="1:10" ht="31.5" outlineLevel="1" x14ac:dyDescent="0.25">
      <c r="A728" s="54"/>
      <c r="B728" s="36" t="s">
        <v>828</v>
      </c>
      <c r="C728" s="89" t="s">
        <v>127</v>
      </c>
      <c r="D728" s="152" t="s">
        <v>829</v>
      </c>
      <c r="E728" s="128"/>
      <c r="F728" s="120" t="s">
        <v>1276</v>
      </c>
      <c r="G728" s="177"/>
      <c r="H728" s="186"/>
      <c r="I728" s="186"/>
      <c r="J728" s="112"/>
    </row>
    <row r="729" spans="1:10" ht="31.5" outlineLevel="1" x14ac:dyDescent="0.25">
      <c r="A729" s="54"/>
      <c r="B729" s="59" t="s">
        <v>830</v>
      </c>
      <c r="C729" s="35" t="s">
        <v>750</v>
      </c>
      <c r="D729" s="152" t="s">
        <v>831</v>
      </c>
      <c r="E729" s="128"/>
      <c r="F729" s="120" t="s">
        <v>1276</v>
      </c>
      <c r="G729" s="177"/>
      <c r="H729" s="186"/>
      <c r="I729" s="186"/>
      <c r="J729" s="112"/>
    </row>
    <row r="730" spans="1:10" ht="31.5" outlineLevel="1" x14ac:dyDescent="0.25">
      <c r="A730" s="54"/>
      <c r="B730" s="59" t="s">
        <v>759</v>
      </c>
      <c r="C730" s="35" t="s">
        <v>750</v>
      </c>
      <c r="D730" s="152" t="s">
        <v>832</v>
      </c>
      <c r="E730" s="128"/>
      <c r="F730" s="120" t="s">
        <v>1276</v>
      </c>
      <c r="G730" s="177"/>
      <c r="H730" s="186"/>
      <c r="I730" s="186"/>
      <c r="J730" s="112"/>
    </row>
    <row r="731" spans="1:10" ht="31.5" outlineLevel="1" x14ac:dyDescent="0.25">
      <c r="A731" s="54"/>
      <c r="B731" s="36" t="s">
        <v>761</v>
      </c>
      <c r="C731" s="89" t="s">
        <v>15</v>
      </c>
      <c r="D731" s="152" t="s">
        <v>833</v>
      </c>
      <c r="E731" s="128"/>
      <c r="F731" s="120" t="s">
        <v>1276</v>
      </c>
      <c r="G731" s="177"/>
      <c r="H731" s="186"/>
      <c r="I731" s="186"/>
      <c r="J731" s="112"/>
    </row>
    <row r="732" spans="1:10" ht="31.5" outlineLevel="1" x14ac:dyDescent="0.25">
      <c r="A732" s="54"/>
      <c r="B732" s="36" t="s">
        <v>834</v>
      </c>
      <c r="C732" s="89" t="s">
        <v>15</v>
      </c>
      <c r="D732" s="142" t="s">
        <v>835</v>
      </c>
      <c r="E732" s="123"/>
      <c r="F732" s="120" t="s">
        <v>1276</v>
      </c>
      <c r="G732" s="177"/>
      <c r="H732" s="186"/>
      <c r="I732" s="186"/>
      <c r="J732" s="112"/>
    </row>
    <row r="733" spans="1:10" ht="31.5" outlineLevel="1" x14ac:dyDescent="0.25">
      <c r="A733" s="54"/>
      <c r="B733" s="36" t="s">
        <v>765</v>
      </c>
      <c r="C733" s="89" t="s">
        <v>127</v>
      </c>
      <c r="D733" s="142" t="s">
        <v>836</v>
      </c>
      <c r="E733" s="123"/>
      <c r="F733" s="120" t="s">
        <v>1276</v>
      </c>
      <c r="G733" s="177"/>
      <c r="H733" s="186"/>
      <c r="I733" s="186"/>
      <c r="J733" s="112"/>
    </row>
    <row r="734" spans="1:10" ht="31.5" outlineLevel="1" x14ac:dyDescent="0.25">
      <c r="A734" s="54"/>
      <c r="B734" s="16" t="s">
        <v>767</v>
      </c>
      <c r="C734" s="35" t="s">
        <v>750</v>
      </c>
      <c r="D734" s="152" t="s">
        <v>837</v>
      </c>
      <c r="E734" s="128"/>
      <c r="F734" s="120" t="s">
        <v>1276</v>
      </c>
      <c r="G734" s="177"/>
      <c r="H734" s="186"/>
      <c r="I734" s="186"/>
      <c r="J734" s="112"/>
    </row>
    <row r="735" spans="1:10" ht="31.5" outlineLevel="1" x14ac:dyDescent="0.25">
      <c r="A735" s="54"/>
      <c r="B735" s="36" t="s">
        <v>806</v>
      </c>
      <c r="C735" s="89" t="s">
        <v>127</v>
      </c>
      <c r="D735" s="142" t="s">
        <v>838</v>
      </c>
      <c r="E735" s="123"/>
      <c r="F735" s="120" t="s">
        <v>1276</v>
      </c>
      <c r="G735" s="177"/>
      <c r="H735" s="186"/>
      <c r="I735" s="186"/>
      <c r="J735" s="112"/>
    </row>
    <row r="736" spans="1:10" ht="31.5" outlineLevel="1" x14ac:dyDescent="0.25">
      <c r="A736" s="54"/>
      <c r="B736" s="36" t="s">
        <v>768</v>
      </c>
      <c r="C736" s="89" t="s">
        <v>164</v>
      </c>
      <c r="D736" s="142" t="s">
        <v>839</v>
      </c>
      <c r="E736" s="123"/>
      <c r="F736" s="120" t="s">
        <v>1276</v>
      </c>
      <c r="G736" s="177"/>
      <c r="H736" s="186"/>
      <c r="I736" s="186"/>
      <c r="J736" s="112"/>
    </row>
    <row r="737" spans="1:10" ht="47.25" outlineLevel="1" x14ac:dyDescent="0.25">
      <c r="A737" s="35">
        <v>263</v>
      </c>
      <c r="B737" s="59" t="s">
        <v>840</v>
      </c>
      <c r="C737" s="35" t="s">
        <v>750</v>
      </c>
      <c r="D737" s="152" t="s">
        <v>841</v>
      </c>
      <c r="E737" s="128"/>
      <c r="F737" s="120" t="s">
        <v>1276</v>
      </c>
      <c r="G737" s="177"/>
      <c r="H737" s="186"/>
      <c r="I737" s="186">
        <f>SUM(E738*G738+E739*G739+E740*G740+E741*G741+E742*G742+E743*G743+E744*G744+E745*G745+E746*G746+E747*G747+E748*G748+E749*G749)</f>
        <v>0</v>
      </c>
      <c r="J737" s="120" t="s">
        <v>1287</v>
      </c>
    </row>
    <row r="738" spans="1:10" ht="31.5" outlineLevel="1" x14ac:dyDescent="0.25">
      <c r="A738" s="54"/>
      <c r="B738" s="36" t="s">
        <v>826</v>
      </c>
      <c r="C738" s="89" t="s">
        <v>127</v>
      </c>
      <c r="D738" s="152" t="s">
        <v>842</v>
      </c>
      <c r="E738" s="128"/>
      <c r="F738" s="120" t="s">
        <v>1276</v>
      </c>
      <c r="G738" s="177"/>
      <c r="H738" s="186"/>
      <c r="I738" s="186"/>
      <c r="J738" s="112"/>
    </row>
    <row r="739" spans="1:10" ht="31.5" outlineLevel="1" x14ac:dyDescent="0.25">
      <c r="A739" s="54"/>
      <c r="B739" s="36" t="s">
        <v>828</v>
      </c>
      <c r="C739" s="89" t="s">
        <v>127</v>
      </c>
      <c r="D739" s="152" t="s">
        <v>843</v>
      </c>
      <c r="E739" s="128"/>
      <c r="F739" s="120" t="s">
        <v>1276</v>
      </c>
      <c r="G739" s="177"/>
      <c r="H739" s="186"/>
      <c r="I739" s="186"/>
      <c r="J739" s="112"/>
    </row>
    <row r="740" spans="1:10" ht="31.5" outlineLevel="1" x14ac:dyDescent="0.25">
      <c r="A740" s="54"/>
      <c r="B740" s="59" t="s">
        <v>830</v>
      </c>
      <c r="C740" s="35" t="s">
        <v>750</v>
      </c>
      <c r="D740" s="152" t="s">
        <v>844</v>
      </c>
      <c r="E740" s="128"/>
      <c r="F740" s="120" t="s">
        <v>1276</v>
      </c>
      <c r="G740" s="177"/>
      <c r="H740" s="186"/>
      <c r="I740" s="186"/>
      <c r="J740" s="112"/>
    </row>
    <row r="741" spans="1:10" ht="31.5" outlineLevel="1" x14ac:dyDescent="0.25">
      <c r="A741" s="54"/>
      <c r="B741" s="59" t="s">
        <v>785</v>
      </c>
      <c r="C741" s="35" t="s">
        <v>750</v>
      </c>
      <c r="D741" s="152" t="s">
        <v>845</v>
      </c>
      <c r="E741" s="128"/>
      <c r="F741" s="120" t="s">
        <v>1276</v>
      </c>
      <c r="G741" s="177"/>
      <c r="H741" s="186"/>
      <c r="I741" s="186"/>
      <c r="J741" s="112"/>
    </row>
    <row r="742" spans="1:10" ht="31.5" outlineLevel="1" x14ac:dyDescent="0.25">
      <c r="A742" s="54"/>
      <c r="B742" s="59" t="s">
        <v>787</v>
      </c>
      <c r="C742" s="35" t="s">
        <v>750</v>
      </c>
      <c r="D742" s="152" t="s">
        <v>846</v>
      </c>
      <c r="E742" s="128"/>
      <c r="F742" s="120" t="s">
        <v>1276</v>
      </c>
      <c r="G742" s="177"/>
      <c r="H742" s="186"/>
      <c r="I742" s="186"/>
      <c r="J742" s="112"/>
    </row>
    <row r="743" spans="1:10" ht="31.5" outlineLevel="1" x14ac:dyDescent="0.25">
      <c r="A743" s="54"/>
      <c r="B743" s="36" t="s">
        <v>910</v>
      </c>
      <c r="C743" s="89" t="s">
        <v>15</v>
      </c>
      <c r="D743" s="142" t="s">
        <v>847</v>
      </c>
      <c r="E743" s="123"/>
      <c r="F743" s="120" t="s">
        <v>1276</v>
      </c>
      <c r="G743" s="177"/>
      <c r="H743" s="186"/>
      <c r="I743" s="186"/>
      <c r="J743" s="112"/>
    </row>
    <row r="744" spans="1:10" ht="31.5" outlineLevel="1" x14ac:dyDescent="0.25">
      <c r="A744" s="54"/>
      <c r="B744" s="36" t="s">
        <v>761</v>
      </c>
      <c r="C744" s="89" t="s">
        <v>15</v>
      </c>
      <c r="D744" s="152" t="s">
        <v>848</v>
      </c>
      <c r="E744" s="128"/>
      <c r="F744" s="120" t="s">
        <v>1276</v>
      </c>
      <c r="G744" s="177"/>
      <c r="H744" s="186"/>
      <c r="I744" s="186"/>
      <c r="J744" s="112"/>
    </row>
    <row r="745" spans="1:10" ht="31.5" outlineLevel="1" x14ac:dyDescent="0.25">
      <c r="A745" s="54"/>
      <c r="B745" s="36" t="s">
        <v>834</v>
      </c>
      <c r="C745" s="89" t="s">
        <v>15</v>
      </c>
      <c r="D745" s="142" t="s">
        <v>849</v>
      </c>
      <c r="E745" s="123"/>
      <c r="F745" s="120" t="s">
        <v>1276</v>
      </c>
      <c r="G745" s="177"/>
      <c r="H745" s="186"/>
      <c r="I745" s="186"/>
      <c r="J745" s="112"/>
    </row>
    <row r="746" spans="1:10" ht="31.5" outlineLevel="1" x14ac:dyDescent="0.25">
      <c r="A746" s="54"/>
      <c r="B746" s="36" t="s">
        <v>765</v>
      </c>
      <c r="C746" s="89" t="s">
        <v>127</v>
      </c>
      <c r="D746" s="142" t="s">
        <v>850</v>
      </c>
      <c r="E746" s="123"/>
      <c r="F746" s="120" t="s">
        <v>1276</v>
      </c>
      <c r="G746" s="177"/>
      <c r="H746" s="186"/>
      <c r="I746" s="186"/>
      <c r="J746" s="112"/>
    </row>
    <row r="747" spans="1:10" ht="31.5" outlineLevel="1" x14ac:dyDescent="0.25">
      <c r="A747" s="54"/>
      <c r="B747" s="16" t="s">
        <v>767</v>
      </c>
      <c r="C747" s="35" t="s">
        <v>750</v>
      </c>
      <c r="D747" s="152" t="s">
        <v>851</v>
      </c>
      <c r="E747" s="128"/>
      <c r="F747" s="120" t="s">
        <v>1276</v>
      </c>
      <c r="G747" s="177"/>
      <c r="H747" s="186"/>
      <c r="I747" s="186"/>
      <c r="J747" s="112"/>
    </row>
    <row r="748" spans="1:10" ht="31.5" outlineLevel="1" x14ac:dyDescent="0.25">
      <c r="A748" s="54"/>
      <c r="B748" s="36" t="s">
        <v>806</v>
      </c>
      <c r="C748" s="89" t="s">
        <v>127</v>
      </c>
      <c r="D748" s="142" t="s">
        <v>852</v>
      </c>
      <c r="E748" s="123"/>
      <c r="F748" s="120" t="s">
        <v>1276</v>
      </c>
      <c r="G748" s="177"/>
      <c r="H748" s="186"/>
      <c r="I748" s="186"/>
      <c r="J748" s="112"/>
    </row>
    <row r="749" spans="1:10" ht="31.5" outlineLevel="1" x14ac:dyDescent="0.25">
      <c r="A749" s="54"/>
      <c r="B749" s="36" t="s">
        <v>768</v>
      </c>
      <c r="C749" s="89" t="s">
        <v>164</v>
      </c>
      <c r="D749" s="142" t="s">
        <v>853</v>
      </c>
      <c r="E749" s="123"/>
      <c r="F749" s="120" t="s">
        <v>1276</v>
      </c>
      <c r="G749" s="177"/>
      <c r="H749" s="186"/>
      <c r="I749" s="186"/>
      <c r="J749" s="112"/>
    </row>
    <row r="750" spans="1:10" ht="31.5" outlineLevel="1" x14ac:dyDescent="0.25">
      <c r="A750" s="35">
        <v>264</v>
      </c>
      <c r="B750" s="59" t="s">
        <v>854</v>
      </c>
      <c r="C750" s="35" t="s">
        <v>750</v>
      </c>
      <c r="D750" s="152" t="s">
        <v>855</v>
      </c>
      <c r="E750" s="128"/>
      <c r="F750" s="120" t="s">
        <v>1276</v>
      </c>
      <c r="G750" s="177"/>
      <c r="H750" s="186"/>
      <c r="I750" s="186">
        <f>SUM(E751*G751+E752*G752+E753*G753+E754*G754+E755*G755+E756*G756+E757*G757+E758*G758+E759*G759+E760*G760+E761*G761+E762*G762)</f>
        <v>0</v>
      </c>
      <c r="J750" s="120" t="s">
        <v>1287</v>
      </c>
    </row>
    <row r="751" spans="1:10" ht="31.5" outlineLevel="1" x14ac:dyDescent="0.25">
      <c r="A751" s="54"/>
      <c r="B751" s="36" t="s">
        <v>856</v>
      </c>
      <c r="C751" s="89" t="s">
        <v>127</v>
      </c>
      <c r="D751" s="152" t="s">
        <v>349</v>
      </c>
      <c r="E751" s="128"/>
      <c r="F751" s="120" t="s">
        <v>1276</v>
      </c>
      <c r="G751" s="177"/>
      <c r="H751" s="186"/>
      <c r="I751" s="186"/>
      <c r="J751" s="112"/>
    </row>
    <row r="752" spans="1:10" ht="31.5" outlineLevel="1" x14ac:dyDescent="0.25">
      <c r="A752" s="54"/>
      <c r="B752" s="36" t="s">
        <v>857</v>
      </c>
      <c r="C752" s="89" t="s">
        <v>127</v>
      </c>
      <c r="D752" s="152" t="s">
        <v>858</v>
      </c>
      <c r="E752" s="128"/>
      <c r="F752" s="120" t="s">
        <v>1276</v>
      </c>
      <c r="G752" s="177"/>
      <c r="H752" s="186"/>
      <c r="I752" s="186"/>
      <c r="J752" s="112"/>
    </row>
    <row r="753" spans="1:10" ht="31.5" outlineLevel="1" x14ac:dyDescent="0.25">
      <c r="A753" s="54"/>
      <c r="B753" s="36" t="s">
        <v>859</v>
      </c>
      <c r="C753" s="89" t="s">
        <v>127</v>
      </c>
      <c r="D753" s="152" t="s">
        <v>860</v>
      </c>
      <c r="E753" s="128"/>
      <c r="F753" s="120" t="s">
        <v>1276</v>
      </c>
      <c r="G753" s="177"/>
      <c r="H753" s="186"/>
      <c r="I753" s="186"/>
      <c r="J753" s="112"/>
    </row>
    <row r="754" spans="1:10" ht="31.5" outlineLevel="1" x14ac:dyDescent="0.25">
      <c r="A754" s="54"/>
      <c r="B754" s="59" t="s">
        <v>348</v>
      </c>
      <c r="C754" s="35" t="s">
        <v>750</v>
      </c>
      <c r="D754" s="152" t="s">
        <v>861</v>
      </c>
      <c r="E754" s="128"/>
      <c r="F754" s="120" t="s">
        <v>1276</v>
      </c>
      <c r="G754" s="177"/>
      <c r="H754" s="186"/>
      <c r="I754" s="186"/>
      <c r="J754" s="112"/>
    </row>
    <row r="755" spans="1:10" ht="31.5" outlineLevel="1" x14ac:dyDescent="0.25">
      <c r="A755" s="54"/>
      <c r="B755" s="59" t="s">
        <v>785</v>
      </c>
      <c r="C755" s="35" t="s">
        <v>750</v>
      </c>
      <c r="D755" s="152" t="s">
        <v>122</v>
      </c>
      <c r="E755" s="128"/>
      <c r="F755" s="120" t="s">
        <v>1276</v>
      </c>
      <c r="G755" s="177"/>
      <c r="H755" s="186"/>
      <c r="I755" s="186"/>
      <c r="J755" s="112"/>
    </row>
    <row r="756" spans="1:10" ht="31.5" outlineLevel="1" x14ac:dyDescent="0.25">
      <c r="A756" s="54"/>
      <c r="B756" s="59" t="s">
        <v>787</v>
      </c>
      <c r="C756" s="35" t="s">
        <v>750</v>
      </c>
      <c r="D756" s="152" t="s">
        <v>862</v>
      </c>
      <c r="E756" s="128"/>
      <c r="F756" s="120" t="s">
        <v>1276</v>
      </c>
      <c r="G756" s="177"/>
      <c r="H756" s="186"/>
      <c r="I756" s="186"/>
      <c r="J756" s="112"/>
    </row>
    <row r="757" spans="1:10" ht="31.5" outlineLevel="1" x14ac:dyDescent="0.25">
      <c r="A757" s="54"/>
      <c r="B757" s="36" t="s">
        <v>910</v>
      </c>
      <c r="C757" s="89" t="s">
        <v>15</v>
      </c>
      <c r="D757" s="142" t="s">
        <v>356</v>
      </c>
      <c r="E757" s="123"/>
      <c r="F757" s="120" t="s">
        <v>1276</v>
      </c>
      <c r="G757" s="177"/>
      <c r="H757" s="186"/>
      <c r="I757" s="186"/>
      <c r="J757" s="112"/>
    </row>
    <row r="758" spans="1:10" ht="31.5" outlineLevel="1" x14ac:dyDescent="0.25">
      <c r="A758" s="54"/>
      <c r="B758" s="36" t="s">
        <v>761</v>
      </c>
      <c r="C758" s="89" t="s">
        <v>15</v>
      </c>
      <c r="D758" s="152" t="s">
        <v>564</v>
      </c>
      <c r="E758" s="129"/>
      <c r="F758" s="120" t="s">
        <v>1276</v>
      </c>
      <c r="G758" s="177"/>
      <c r="H758" s="186"/>
      <c r="I758" s="186"/>
      <c r="J758" s="112"/>
    </row>
    <row r="759" spans="1:10" ht="31.5" outlineLevel="1" x14ac:dyDescent="0.25">
      <c r="A759" s="54"/>
      <c r="B759" s="36" t="s">
        <v>834</v>
      </c>
      <c r="C759" s="89" t="s">
        <v>15</v>
      </c>
      <c r="D759" s="142" t="s">
        <v>863</v>
      </c>
      <c r="E759" s="123"/>
      <c r="F759" s="120" t="s">
        <v>1276</v>
      </c>
      <c r="G759" s="177"/>
      <c r="H759" s="186"/>
      <c r="I759" s="186"/>
      <c r="J759" s="112"/>
    </row>
    <row r="760" spans="1:10" ht="31.5" outlineLevel="1" x14ac:dyDescent="0.25">
      <c r="A760" s="54"/>
      <c r="B760" s="36" t="s">
        <v>765</v>
      </c>
      <c r="C760" s="89" t="s">
        <v>127</v>
      </c>
      <c r="D760" s="142" t="s">
        <v>864</v>
      </c>
      <c r="E760" s="123"/>
      <c r="F760" s="120" t="s">
        <v>1276</v>
      </c>
      <c r="G760" s="177"/>
      <c r="H760" s="186"/>
      <c r="I760" s="186"/>
      <c r="J760" s="112"/>
    </row>
    <row r="761" spans="1:10" ht="31.5" outlineLevel="1" x14ac:dyDescent="0.25">
      <c r="A761" s="54"/>
      <c r="B761" s="16" t="s">
        <v>767</v>
      </c>
      <c r="C761" s="35" t="s">
        <v>750</v>
      </c>
      <c r="D761" s="152" t="s">
        <v>865</v>
      </c>
      <c r="E761" s="128"/>
      <c r="F761" s="120" t="s">
        <v>1276</v>
      </c>
      <c r="G761" s="177"/>
      <c r="H761" s="186"/>
      <c r="I761" s="186"/>
      <c r="J761" s="112"/>
    </row>
    <row r="762" spans="1:10" ht="31.5" outlineLevel="1" x14ac:dyDescent="0.25">
      <c r="A762" s="54"/>
      <c r="B762" s="36" t="s">
        <v>768</v>
      </c>
      <c r="C762" s="89" t="s">
        <v>164</v>
      </c>
      <c r="D762" s="142" t="s">
        <v>866</v>
      </c>
      <c r="E762" s="123"/>
      <c r="F762" s="120" t="s">
        <v>1276</v>
      </c>
      <c r="G762" s="177"/>
      <c r="H762" s="186"/>
      <c r="I762" s="186"/>
      <c r="J762" s="112"/>
    </row>
    <row r="763" spans="1:10" ht="31.5" outlineLevel="1" x14ac:dyDescent="0.25">
      <c r="A763" s="35">
        <v>265</v>
      </c>
      <c r="B763" s="36" t="s">
        <v>867</v>
      </c>
      <c r="C763" s="89" t="s">
        <v>185</v>
      </c>
      <c r="D763" s="142" t="s">
        <v>868</v>
      </c>
      <c r="E763" s="123"/>
      <c r="F763" s="120" t="s">
        <v>1276</v>
      </c>
      <c r="G763" s="177"/>
      <c r="H763" s="186">
        <f t="shared" ref="H763:H765" si="24">G763*E763</f>
        <v>0</v>
      </c>
      <c r="I763" s="186">
        <f t="shared" ref="I763:I765" si="25">H763</f>
        <v>0</v>
      </c>
      <c r="J763" s="112"/>
    </row>
    <row r="764" spans="1:10" ht="31.5" outlineLevel="1" x14ac:dyDescent="0.25">
      <c r="A764" s="35">
        <v>266</v>
      </c>
      <c r="B764" s="36" t="s">
        <v>869</v>
      </c>
      <c r="C764" s="89" t="s">
        <v>185</v>
      </c>
      <c r="D764" s="142" t="s">
        <v>870</v>
      </c>
      <c r="E764" s="123"/>
      <c r="F764" s="120" t="s">
        <v>1276</v>
      </c>
      <c r="G764" s="177"/>
      <c r="H764" s="186">
        <f t="shared" si="24"/>
        <v>0</v>
      </c>
      <c r="I764" s="186">
        <f t="shared" si="25"/>
        <v>0</v>
      </c>
      <c r="J764" s="112"/>
    </row>
    <row r="765" spans="1:10" ht="31.5" outlineLevel="1" x14ac:dyDescent="0.25">
      <c r="A765" s="35">
        <v>267</v>
      </c>
      <c r="B765" s="36" t="s">
        <v>871</v>
      </c>
      <c r="C765" s="89" t="s">
        <v>185</v>
      </c>
      <c r="D765" s="142" t="s">
        <v>872</v>
      </c>
      <c r="E765" s="123"/>
      <c r="F765" s="120" t="s">
        <v>1276</v>
      </c>
      <c r="G765" s="177"/>
      <c r="H765" s="186">
        <f t="shared" si="24"/>
        <v>0</v>
      </c>
      <c r="I765" s="186">
        <f t="shared" si="25"/>
        <v>0</v>
      </c>
      <c r="J765" s="112"/>
    </row>
    <row r="766" spans="1:10" ht="37.5" customHeight="1" x14ac:dyDescent="0.25">
      <c r="A766" s="117" t="s">
        <v>911</v>
      </c>
      <c r="B766" s="118"/>
      <c r="C766" s="118"/>
      <c r="D766" s="154"/>
      <c r="E766" s="118"/>
      <c r="F766" s="119"/>
      <c r="G766" s="170"/>
      <c r="H766" s="170"/>
      <c r="I766" s="170">
        <f>SUM(I767:I867)</f>
        <v>0</v>
      </c>
      <c r="J766" s="112"/>
    </row>
    <row r="767" spans="1:10" ht="31.5" outlineLevel="1" x14ac:dyDescent="0.25">
      <c r="A767" s="89" t="s">
        <v>566</v>
      </c>
      <c r="B767" s="36" t="s">
        <v>912</v>
      </c>
      <c r="C767" s="89" t="s">
        <v>12</v>
      </c>
      <c r="D767" s="152">
        <v>123</v>
      </c>
      <c r="E767" s="152">
        <v>123</v>
      </c>
      <c r="F767" s="120" t="s">
        <v>1276</v>
      </c>
      <c r="G767" s="177"/>
      <c r="H767" s="186">
        <f t="shared" ref="H767:H821" si="26">G767*E767</f>
        <v>0</v>
      </c>
      <c r="I767" s="186">
        <f t="shared" ref="I767:I821" si="27">H767</f>
        <v>0</v>
      </c>
      <c r="J767" s="112"/>
    </row>
    <row r="768" spans="1:10" ht="31.5" outlineLevel="1" x14ac:dyDescent="0.25">
      <c r="A768" s="89" t="s">
        <v>567</v>
      </c>
      <c r="B768" s="36" t="s">
        <v>189</v>
      </c>
      <c r="C768" s="89" t="s">
        <v>13</v>
      </c>
      <c r="D768" s="142">
        <v>6.4</v>
      </c>
      <c r="E768" s="142">
        <v>6.4</v>
      </c>
      <c r="F768" s="120" t="s">
        <v>1276</v>
      </c>
      <c r="G768" s="177"/>
      <c r="H768" s="186">
        <f t="shared" si="26"/>
        <v>0</v>
      </c>
      <c r="I768" s="186">
        <f t="shared" si="27"/>
        <v>0</v>
      </c>
      <c r="J768" s="112"/>
    </row>
    <row r="769" spans="1:10" ht="66" outlineLevel="1" x14ac:dyDescent="0.25">
      <c r="A769" s="89" t="s">
        <v>569</v>
      </c>
      <c r="B769" s="36" t="s">
        <v>215</v>
      </c>
      <c r="C769" s="89" t="s">
        <v>13</v>
      </c>
      <c r="D769" s="142">
        <v>220.89</v>
      </c>
      <c r="E769" s="142">
        <v>220.89</v>
      </c>
      <c r="F769" s="120" t="s">
        <v>1276</v>
      </c>
      <c r="G769" s="177"/>
      <c r="H769" s="186">
        <f t="shared" si="26"/>
        <v>0</v>
      </c>
      <c r="I769" s="186">
        <f t="shared" si="27"/>
        <v>0</v>
      </c>
      <c r="J769" s="112"/>
    </row>
    <row r="770" spans="1:10" ht="50.25" outlineLevel="1" x14ac:dyDescent="0.25">
      <c r="A770" s="89" t="s">
        <v>571</v>
      </c>
      <c r="B770" s="36" t="s">
        <v>216</v>
      </c>
      <c r="C770" s="89" t="s">
        <v>13</v>
      </c>
      <c r="D770" s="142">
        <v>32.450000000000003</v>
      </c>
      <c r="E770" s="142">
        <v>32.450000000000003</v>
      </c>
      <c r="F770" s="120" t="s">
        <v>1276</v>
      </c>
      <c r="G770" s="177"/>
      <c r="H770" s="186">
        <f t="shared" si="26"/>
        <v>0</v>
      </c>
      <c r="I770" s="186">
        <f t="shared" si="27"/>
        <v>0</v>
      </c>
      <c r="J770" s="112"/>
    </row>
    <row r="771" spans="1:10" ht="66" outlineLevel="1" x14ac:dyDescent="0.25">
      <c r="A771" s="89" t="s">
        <v>573</v>
      </c>
      <c r="B771" s="36" t="s">
        <v>217</v>
      </c>
      <c r="C771" s="89" t="s">
        <v>13</v>
      </c>
      <c r="D771" s="142">
        <v>69.69</v>
      </c>
      <c r="E771" s="142">
        <v>69.69</v>
      </c>
      <c r="F771" s="120" t="s">
        <v>1276</v>
      </c>
      <c r="G771" s="177"/>
      <c r="H771" s="186">
        <f t="shared" si="26"/>
        <v>0</v>
      </c>
      <c r="I771" s="186">
        <f t="shared" si="27"/>
        <v>0</v>
      </c>
      <c r="J771" s="112"/>
    </row>
    <row r="772" spans="1:10" ht="50.25" outlineLevel="1" x14ac:dyDescent="0.25">
      <c r="A772" s="89" t="s">
        <v>575</v>
      </c>
      <c r="B772" s="36" t="s">
        <v>218</v>
      </c>
      <c r="C772" s="89" t="s">
        <v>13</v>
      </c>
      <c r="D772" s="142">
        <v>471.39</v>
      </c>
      <c r="E772" s="142">
        <v>471.39</v>
      </c>
      <c r="F772" s="120" t="s">
        <v>1276</v>
      </c>
      <c r="G772" s="177"/>
      <c r="H772" s="186">
        <f t="shared" si="26"/>
        <v>0</v>
      </c>
      <c r="I772" s="186">
        <f t="shared" si="27"/>
        <v>0</v>
      </c>
      <c r="J772" s="112"/>
    </row>
    <row r="773" spans="1:10" ht="47.25" outlineLevel="1" x14ac:dyDescent="0.25">
      <c r="A773" s="89" t="s">
        <v>576</v>
      </c>
      <c r="B773" s="36" t="s">
        <v>190</v>
      </c>
      <c r="C773" s="89" t="s">
        <v>13</v>
      </c>
      <c r="D773" s="142">
        <v>2.8</v>
      </c>
      <c r="E773" s="142">
        <v>2.8</v>
      </c>
      <c r="F773" s="120" t="s">
        <v>1276</v>
      </c>
      <c r="G773" s="177"/>
      <c r="H773" s="186">
        <f t="shared" si="26"/>
        <v>0</v>
      </c>
      <c r="I773" s="186">
        <f t="shared" si="27"/>
        <v>0</v>
      </c>
      <c r="J773" s="112"/>
    </row>
    <row r="774" spans="1:10" ht="47.25" outlineLevel="1" x14ac:dyDescent="0.25">
      <c r="A774" s="89" t="s">
        <v>577</v>
      </c>
      <c r="B774" s="36" t="s">
        <v>192</v>
      </c>
      <c r="C774" s="89" t="s">
        <v>13</v>
      </c>
      <c r="D774" s="142">
        <v>0.08</v>
      </c>
      <c r="E774" s="142">
        <v>0.08</v>
      </c>
      <c r="F774" s="120" t="s">
        <v>1276</v>
      </c>
      <c r="G774" s="177"/>
      <c r="H774" s="186">
        <f t="shared" si="26"/>
        <v>0</v>
      </c>
      <c r="I774" s="186">
        <f t="shared" si="27"/>
        <v>0</v>
      </c>
      <c r="J774" s="112"/>
    </row>
    <row r="775" spans="1:10" ht="47.25" outlineLevel="1" x14ac:dyDescent="0.25">
      <c r="A775" s="89" t="s">
        <v>578</v>
      </c>
      <c r="B775" s="36" t="s">
        <v>193</v>
      </c>
      <c r="C775" s="89" t="s">
        <v>13</v>
      </c>
      <c r="D775" s="142">
        <v>9.92</v>
      </c>
      <c r="E775" s="142">
        <v>9.92</v>
      </c>
      <c r="F775" s="120" t="s">
        <v>1276</v>
      </c>
      <c r="G775" s="177"/>
      <c r="H775" s="186">
        <f t="shared" si="26"/>
        <v>0</v>
      </c>
      <c r="I775" s="186">
        <f t="shared" si="27"/>
        <v>0</v>
      </c>
      <c r="J775" s="112"/>
    </row>
    <row r="776" spans="1:10" ht="47.25" outlineLevel="1" x14ac:dyDescent="0.25">
      <c r="A776" s="89" t="s">
        <v>579</v>
      </c>
      <c r="B776" s="36" t="s">
        <v>194</v>
      </c>
      <c r="C776" s="89" t="s">
        <v>13</v>
      </c>
      <c r="D776" s="142">
        <v>18.420000000000002</v>
      </c>
      <c r="E776" s="142">
        <v>18.420000000000002</v>
      </c>
      <c r="F776" s="120" t="s">
        <v>1276</v>
      </c>
      <c r="G776" s="177"/>
      <c r="H776" s="186">
        <f t="shared" si="26"/>
        <v>0</v>
      </c>
      <c r="I776" s="186">
        <f t="shared" si="27"/>
        <v>0</v>
      </c>
      <c r="J776" s="112"/>
    </row>
    <row r="777" spans="1:10" ht="31.5" outlineLevel="1" x14ac:dyDescent="0.25">
      <c r="A777" s="89" t="s">
        <v>580</v>
      </c>
      <c r="B777" s="36" t="s">
        <v>195</v>
      </c>
      <c r="C777" s="89" t="s">
        <v>13</v>
      </c>
      <c r="D777" s="142">
        <v>6.55</v>
      </c>
      <c r="E777" s="142">
        <v>6.55</v>
      </c>
      <c r="F777" s="120" t="s">
        <v>1276</v>
      </c>
      <c r="G777" s="177"/>
      <c r="H777" s="186">
        <f t="shared" si="26"/>
        <v>0</v>
      </c>
      <c r="I777" s="186">
        <f t="shared" si="27"/>
        <v>0</v>
      </c>
      <c r="J777" s="112"/>
    </row>
    <row r="778" spans="1:10" ht="31.5" outlineLevel="1" x14ac:dyDescent="0.25">
      <c r="A778" s="89" t="s">
        <v>582</v>
      </c>
      <c r="B778" s="36" t="s">
        <v>583</v>
      </c>
      <c r="C778" s="89" t="s">
        <v>280</v>
      </c>
      <c r="D778" s="142" t="s">
        <v>913</v>
      </c>
      <c r="E778" s="123"/>
      <c r="F778" s="120" t="s">
        <v>1276</v>
      </c>
      <c r="G778" s="177"/>
      <c r="H778" s="186">
        <f t="shared" si="26"/>
        <v>0</v>
      </c>
      <c r="I778" s="186">
        <f t="shared" si="27"/>
        <v>0</v>
      </c>
      <c r="J778" s="112"/>
    </row>
    <row r="779" spans="1:10" ht="31.5" outlineLevel="1" x14ac:dyDescent="0.25">
      <c r="A779" s="89" t="s">
        <v>584</v>
      </c>
      <c r="B779" s="36" t="s">
        <v>585</v>
      </c>
      <c r="C779" s="89" t="s">
        <v>280</v>
      </c>
      <c r="D779" s="142" t="s">
        <v>914</v>
      </c>
      <c r="E779" s="123"/>
      <c r="F779" s="120" t="s">
        <v>1276</v>
      </c>
      <c r="G779" s="177"/>
      <c r="H779" s="186">
        <f t="shared" si="26"/>
        <v>0</v>
      </c>
      <c r="I779" s="186">
        <f t="shared" si="27"/>
        <v>0</v>
      </c>
      <c r="J779" s="112"/>
    </row>
    <row r="780" spans="1:10" ht="31.5" outlineLevel="1" x14ac:dyDescent="0.25">
      <c r="A780" s="89" t="s">
        <v>586</v>
      </c>
      <c r="B780" s="36" t="s">
        <v>197</v>
      </c>
      <c r="C780" s="89" t="s">
        <v>198</v>
      </c>
      <c r="D780" s="142">
        <v>1125</v>
      </c>
      <c r="E780" s="142">
        <v>1125</v>
      </c>
      <c r="F780" s="120" t="s">
        <v>1276</v>
      </c>
      <c r="G780" s="177"/>
      <c r="H780" s="186">
        <f t="shared" si="26"/>
        <v>0</v>
      </c>
      <c r="I780" s="186">
        <f t="shared" si="27"/>
        <v>0</v>
      </c>
      <c r="J780" s="112"/>
    </row>
    <row r="781" spans="1:10" ht="47.25" outlineLevel="1" x14ac:dyDescent="0.25">
      <c r="A781" s="89" t="s">
        <v>587</v>
      </c>
      <c r="B781" s="36" t="s">
        <v>199</v>
      </c>
      <c r="C781" s="89" t="s">
        <v>219</v>
      </c>
      <c r="D781" s="142">
        <v>947.61</v>
      </c>
      <c r="E781" s="142">
        <v>947.61</v>
      </c>
      <c r="F781" s="120" t="s">
        <v>1276</v>
      </c>
      <c r="G781" s="177"/>
      <c r="H781" s="186">
        <f t="shared" si="26"/>
        <v>0</v>
      </c>
      <c r="I781" s="186">
        <f t="shared" si="27"/>
        <v>0</v>
      </c>
      <c r="J781" s="112"/>
    </row>
    <row r="782" spans="1:10" ht="31.5" outlineLevel="1" x14ac:dyDescent="0.25">
      <c r="A782" s="33" t="s">
        <v>695</v>
      </c>
      <c r="B782" s="20" t="s">
        <v>211</v>
      </c>
      <c r="C782" s="33" t="s">
        <v>13</v>
      </c>
      <c r="D782" s="135">
        <v>37.28</v>
      </c>
      <c r="E782" s="135">
        <v>37.28</v>
      </c>
      <c r="F782" s="120" t="s">
        <v>1276</v>
      </c>
      <c r="G782" s="177"/>
      <c r="H782" s="186">
        <f t="shared" si="26"/>
        <v>0</v>
      </c>
      <c r="I782" s="186">
        <f t="shared" si="27"/>
        <v>0</v>
      </c>
      <c r="J782" s="112"/>
    </row>
    <row r="783" spans="1:10" ht="31.5" outlineLevel="1" x14ac:dyDescent="0.25">
      <c r="A783" s="89">
        <v>17</v>
      </c>
      <c r="B783" s="36" t="s">
        <v>212</v>
      </c>
      <c r="C783" s="89" t="s">
        <v>13</v>
      </c>
      <c r="D783" s="142">
        <v>3.61</v>
      </c>
      <c r="E783" s="142">
        <v>3.61</v>
      </c>
      <c r="F783" s="120" t="s">
        <v>1276</v>
      </c>
      <c r="G783" s="177"/>
      <c r="H783" s="186">
        <f t="shared" si="26"/>
        <v>0</v>
      </c>
      <c r="I783" s="186">
        <f t="shared" si="27"/>
        <v>0</v>
      </c>
      <c r="J783" s="112"/>
    </row>
    <row r="784" spans="1:10" ht="31.5" outlineLevel="1" x14ac:dyDescent="0.25">
      <c r="A784" s="89">
        <v>18</v>
      </c>
      <c r="B784" s="36" t="s">
        <v>213</v>
      </c>
      <c r="C784" s="89" t="s">
        <v>13</v>
      </c>
      <c r="D784" s="142">
        <v>106.42</v>
      </c>
      <c r="E784" s="142">
        <v>106.42</v>
      </c>
      <c r="F784" s="120" t="s">
        <v>1276</v>
      </c>
      <c r="G784" s="177"/>
      <c r="H784" s="186">
        <f t="shared" si="26"/>
        <v>0</v>
      </c>
      <c r="I784" s="186">
        <f t="shared" si="27"/>
        <v>0</v>
      </c>
      <c r="J784" s="112"/>
    </row>
    <row r="785" spans="1:10" ht="47.25" outlineLevel="1" x14ac:dyDescent="0.25">
      <c r="A785" s="89">
        <v>19</v>
      </c>
      <c r="B785" s="36" t="s">
        <v>214</v>
      </c>
      <c r="C785" s="89" t="s">
        <v>13</v>
      </c>
      <c r="D785" s="142">
        <v>520.30999999999995</v>
      </c>
      <c r="E785" s="142">
        <v>520.30999999999995</v>
      </c>
      <c r="F785" s="120" t="s">
        <v>1276</v>
      </c>
      <c r="G785" s="177"/>
      <c r="H785" s="186">
        <f t="shared" si="26"/>
        <v>0</v>
      </c>
      <c r="I785" s="186">
        <f t="shared" si="27"/>
        <v>0</v>
      </c>
      <c r="J785" s="112"/>
    </row>
    <row r="786" spans="1:10" ht="78.75" outlineLevel="1" x14ac:dyDescent="0.25">
      <c r="A786" s="89">
        <v>20</v>
      </c>
      <c r="B786" s="36" t="s">
        <v>915</v>
      </c>
      <c r="C786" s="89" t="s">
        <v>207</v>
      </c>
      <c r="D786" s="142">
        <v>59.2</v>
      </c>
      <c r="E786" s="142">
        <v>59.2</v>
      </c>
      <c r="F786" s="120" t="s">
        <v>1276</v>
      </c>
      <c r="G786" s="177"/>
      <c r="H786" s="186">
        <f t="shared" si="26"/>
        <v>0</v>
      </c>
      <c r="I786" s="186">
        <f t="shared" si="27"/>
        <v>0</v>
      </c>
      <c r="J786" s="112"/>
    </row>
    <row r="787" spans="1:10" ht="31.5" outlineLevel="1" x14ac:dyDescent="0.25">
      <c r="A787" s="89">
        <v>21</v>
      </c>
      <c r="B787" s="36" t="s">
        <v>238</v>
      </c>
      <c r="C787" s="89" t="s">
        <v>207</v>
      </c>
      <c r="D787" s="142">
        <v>5.92</v>
      </c>
      <c r="E787" s="142">
        <v>5.92</v>
      </c>
      <c r="F787" s="120" t="s">
        <v>1276</v>
      </c>
      <c r="G787" s="177"/>
      <c r="H787" s="186">
        <f t="shared" si="26"/>
        <v>0</v>
      </c>
      <c r="I787" s="186">
        <f t="shared" si="27"/>
        <v>0</v>
      </c>
      <c r="J787" s="112"/>
    </row>
    <row r="788" spans="1:10" ht="15.75" outlineLevel="1" x14ac:dyDescent="0.25">
      <c r="A788" s="36"/>
      <c r="B788" s="64" t="s">
        <v>220</v>
      </c>
      <c r="C788" s="89"/>
      <c r="D788" s="152"/>
      <c r="E788" s="35"/>
      <c r="F788" s="189"/>
      <c r="G788" s="197"/>
      <c r="H788" s="188"/>
      <c r="I788" s="188"/>
      <c r="J788" s="113"/>
    </row>
    <row r="789" spans="1:10" ht="63" outlineLevel="1" x14ac:dyDescent="0.25">
      <c r="A789" s="89">
        <v>22</v>
      </c>
      <c r="B789" s="36" t="s">
        <v>645</v>
      </c>
      <c r="C789" s="89" t="s">
        <v>243</v>
      </c>
      <c r="D789" s="142" t="s">
        <v>877</v>
      </c>
      <c r="E789" s="127"/>
      <c r="F789" s="120" t="s">
        <v>1276</v>
      </c>
      <c r="G789" s="177"/>
      <c r="H789" s="186">
        <f t="shared" si="26"/>
        <v>0</v>
      </c>
      <c r="I789" s="186">
        <f t="shared" si="27"/>
        <v>0</v>
      </c>
      <c r="J789" s="112"/>
    </row>
    <row r="790" spans="1:10" ht="63" outlineLevel="1" x14ac:dyDescent="0.25">
      <c r="A790" s="89">
        <v>23</v>
      </c>
      <c r="B790" s="36" t="s">
        <v>647</v>
      </c>
      <c r="C790" s="89" t="s">
        <v>243</v>
      </c>
      <c r="D790" s="142" t="s">
        <v>876</v>
      </c>
      <c r="E790" s="127"/>
      <c r="F790" s="120" t="s">
        <v>1276</v>
      </c>
      <c r="G790" s="177"/>
      <c r="H790" s="186">
        <f t="shared" si="26"/>
        <v>0</v>
      </c>
      <c r="I790" s="186">
        <f t="shared" si="27"/>
        <v>0</v>
      </c>
      <c r="J790" s="112"/>
    </row>
    <row r="791" spans="1:10" ht="63" outlineLevel="1" x14ac:dyDescent="0.25">
      <c r="A791" s="89">
        <v>24</v>
      </c>
      <c r="B791" s="36" t="s">
        <v>916</v>
      </c>
      <c r="C791" s="89" t="s">
        <v>243</v>
      </c>
      <c r="D791" s="142" t="s">
        <v>605</v>
      </c>
      <c r="E791" s="123"/>
      <c r="F791" s="120" t="s">
        <v>1276</v>
      </c>
      <c r="G791" s="177"/>
      <c r="H791" s="186">
        <f t="shared" si="26"/>
        <v>0</v>
      </c>
      <c r="I791" s="186">
        <f t="shared" si="27"/>
        <v>0</v>
      </c>
      <c r="J791" s="112"/>
    </row>
    <row r="792" spans="1:10" ht="63" outlineLevel="1" x14ac:dyDescent="0.25">
      <c r="A792" s="89">
        <v>25</v>
      </c>
      <c r="B792" s="36" t="s">
        <v>917</v>
      </c>
      <c r="C792" s="89" t="s">
        <v>243</v>
      </c>
      <c r="D792" s="142" t="s">
        <v>605</v>
      </c>
      <c r="E792" s="123"/>
      <c r="F792" s="120" t="s">
        <v>1276</v>
      </c>
      <c r="G792" s="177"/>
      <c r="H792" s="186">
        <f t="shared" si="26"/>
        <v>0</v>
      </c>
      <c r="I792" s="186">
        <f t="shared" si="27"/>
        <v>0</v>
      </c>
      <c r="J792" s="112"/>
    </row>
    <row r="793" spans="1:10" ht="31.5" outlineLevel="1" x14ac:dyDescent="0.25">
      <c r="A793" s="89">
        <v>26</v>
      </c>
      <c r="B793" s="36" t="s">
        <v>583</v>
      </c>
      <c r="C793" s="89" t="s">
        <v>280</v>
      </c>
      <c r="D793" s="142" t="s">
        <v>651</v>
      </c>
      <c r="E793" s="123"/>
      <c r="F793" s="120" t="s">
        <v>1276</v>
      </c>
      <c r="G793" s="177"/>
      <c r="H793" s="186">
        <f t="shared" si="26"/>
        <v>0</v>
      </c>
      <c r="I793" s="186">
        <f t="shared" si="27"/>
        <v>0</v>
      </c>
      <c r="J793" s="112"/>
    </row>
    <row r="794" spans="1:10" ht="31.5" outlineLevel="1" x14ac:dyDescent="0.25">
      <c r="A794" s="89">
        <v>27</v>
      </c>
      <c r="B794" s="36" t="s">
        <v>226</v>
      </c>
      <c r="C794" s="89" t="s">
        <v>198</v>
      </c>
      <c r="D794" s="142">
        <v>222</v>
      </c>
      <c r="E794" s="142">
        <v>222</v>
      </c>
      <c r="F794" s="120" t="s">
        <v>1276</v>
      </c>
      <c r="G794" s="177"/>
      <c r="H794" s="186">
        <f t="shared" si="26"/>
        <v>0</v>
      </c>
      <c r="I794" s="186">
        <f t="shared" si="27"/>
        <v>0</v>
      </c>
      <c r="J794" s="112"/>
    </row>
    <row r="795" spans="1:10" ht="31.5" outlineLevel="1" x14ac:dyDescent="0.25">
      <c r="A795" s="89">
        <v>28</v>
      </c>
      <c r="B795" s="36" t="s">
        <v>227</v>
      </c>
      <c r="C795" s="89" t="s">
        <v>321</v>
      </c>
      <c r="D795" s="142">
        <v>1</v>
      </c>
      <c r="E795" s="142">
        <v>1</v>
      </c>
      <c r="F795" s="120" t="s">
        <v>1276</v>
      </c>
      <c r="G795" s="177"/>
      <c r="H795" s="186">
        <f t="shared" si="26"/>
        <v>0</v>
      </c>
      <c r="I795" s="186">
        <f t="shared" si="27"/>
        <v>0</v>
      </c>
      <c r="J795" s="112"/>
    </row>
    <row r="796" spans="1:10" ht="110.25" outlineLevel="1" x14ac:dyDescent="0.25">
      <c r="A796" s="89">
        <v>29</v>
      </c>
      <c r="B796" s="36" t="s">
        <v>918</v>
      </c>
      <c r="C796" s="89" t="s">
        <v>919</v>
      </c>
      <c r="D796" s="142" t="s">
        <v>906</v>
      </c>
      <c r="E796" s="127"/>
      <c r="F796" s="120" t="s">
        <v>1276</v>
      </c>
      <c r="G796" s="177"/>
      <c r="H796" s="186">
        <f t="shared" si="26"/>
        <v>0</v>
      </c>
      <c r="I796" s="186">
        <f t="shared" si="27"/>
        <v>0</v>
      </c>
      <c r="J796" s="112"/>
    </row>
    <row r="797" spans="1:10" ht="31.5" outlineLevel="1" x14ac:dyDescent="0.25">
      <c r="A797" s="89">
        <v>30</v>
      </c>
      <c r="B797" s="36" t="s">
        <v>235</v>
      </c>
      <c r="C797" s="89" t="s">
        <v>327</v>
      </c>
      <c r="D797" s="142">
        <v>1</v>
      </c>
      <c r="E797" s="142">
        <v>1</v>
      </c>
      <c r="F797" s="120" t="s">
        <v>1276</v>
      </c>
      <c r="G797" s="177"/>
      <c r="H797" s="186">
        <f t="shared" si="26"/>
        <v>0</v>
      </c>
      <c r="I797" s="186">
        <f t="shared" si="27"/>
        <v>0</v>
      </c>
      <c r="J797" s="112"/>
    </row>
    <row r="798" spans="1:10" ht="47.25" outlineLevel="1" x14ac:dyDescent="0.25">
      <c r="A798" s="89">
        <v>31</v>
      </c>
      <c r="B798" s="36" t="s">
        <v>654</v>
      </c>
      <c r="C798" s="89" t="s">
        <v>13</v>
      </c>
      <c r="D798" s="142">
        <v>112</v>
      </c>
      <c r="E798" s="142">
        <v>112</v>
      </c>
      <c r="F798" s="120" t="s">
        <v>1276</v>
      </c>
      <c r="G798" s="177"/>
      <c r="H798" s="186">
        <f t="shared" si="26"/>
        <v>0</v>
      </c>
      <c r="I798" s="186">
        <f t="shared" si="27"/>
        <v>0</v>
      </c>
      <c r="J798" s="112"/>
    </row>
    <row r="799" spans="1:10" ht="47.25" outlineLevel="1" x14ac:dyDescent="0.25">
      <c r="A799" s="89">
        <v>32</v>
      </c>
      <c r="B799" s="36" t="s">
        <v>655</v>
      </c>
      <c r="C799" s="89" t="s">
        <v>13</v>
      </c>
      <c r="D799" s="142">
        <v>27</v>
      </c>
      <c r="E799" s="142">
        <v>27</v>
      </c>
      <c r="F799" s="120" t="s">
        <v>1276</v>
      </c>
      <c r="G799" s="177"/>
      <c r="H799" s="186">
        <f t="shared" si="26"/>
        <v>0</v>
      </c>
      <c r="I799" s="186">
        <f t="shared" si="27"/>
        <v>0</v>
      </c>
      <c r="J799" s="112"/>
    </row>
    <row r="800" spans="1:10" ht="94.5" outlineLevel="1" x14ac:dyDescent="0.25">
      <c r="A800" s="89">
        <v>33</v>
      </c>
      <c r="B800" s="36" t="s">
        <v>610</v>
      </c>
      <c r="C800" s="89" t="s">
        <v>207</v>
      </c>
      <c r="D800" s="142">
        <v>14.8</v>
      </c>
      <c r="E800" s="142">
        <v>14.8</v>
      </c>
      <c r="F800" s="120" t="s">
        <v>1276</v>
      </c>
      <c r="G800" s="177"/>
      <c r="H800" s="186">
        <f t="shared" si="26"/>
        <v>0</v>
      </c>
      <c r="I800" s="186">
        <f t="shared" si="27"/>
        <v>0</v>
      </c>
      <c r="J800" s="112"/>
    </row>
    <row r="801" spans="1:10" ht="31.5" outlineLevel="1" x14ac:dyDescent="0.25">
      <c r="A801" s="89">
        <v>34</v>
      </c>
      <c r="B801" s="36" t="s">
        <v>238</v>
      </c>
      <c r="C801" s="89" t="s">
        <v>207</v>
      </c>
      <c r="D801" s="142">
        <v>1.48</v>
      </c>
      <c r="E801" s="142">
        <v>1.48</v>
      </c>
      <c r="F801" s="120" t="s">
        <v>1276</v>
      </c>
      <c r="G801" s="177"/>
      <c r="H801" s="186">
        <f t="shared" si="26"/>
        <v>0</v>
      </c>
      <c r="I801" s="186">
        <f t="shared" si="27"/>
        <v>0</v>
      </c>
      <c r="J801" s="112"/>
    </row>
    <row r="802" spans="1:10" ht="47.25" outlineLevel="1" x14ac:dyDescent="0.25">
      <c r="A802" s="89">
        <v>35</v>
      </c>
      <c r="B802" s="36" t="s">
        <v>638</v>
      </c>
      <c r="C802" s="89" t="s">
        <v>219</v>
      </c>
      <c r="D802" s="152">
        <v>104</v>
      </c>
      <c r="E802" s="152">
        <v>104</v>
      </c>
      <c r="F802" s="120" t="s">
        <v>1276</v>
      </c>
      <c r="G802" s="177"/>
      <c r="H802" s="186">
        <f t="shared" si="26"/>
        <v>0</v>
      </c>
      <c r="I802" s="186">
        <f t="shared" si="27"/>
        <v>0</v>
      </c>
      <c r="J802" s="112"/>
    </row>
    <row r="803" spans="1:10" ht="47.25" outlineLevel="1" x14ac:dyDescent="0.25">
      <c r="A803" s="89"/>
      <c r="B803" s="36" t="s">
        <v>590</v>
      </c>
      <c r="C803" s="89" t="s">
        <v>205</v>
      </c>
      <c r="D803" s="152" t="s">
        <v>639</v>
      </c>
      <c r="E803" s="128"/>
      <c r="F803" s="120" t="s">
        <v>1276</v>
      </c>
      <c r="G803" s="177"/>
      <c r="H803" s="186">
        <f t="shared" si="26"/>
        <v>0</v>
      </c>
      <c r="I803" s="186">
        <f t="shared" si="27"/>
        <v>0</v>
      </c>
      <c r="J803" s="112"/>
    </row>
    <row r="804" spans="1:10" ht="31.5" outlineLevel="1" x14ac:dyDescent="0.25">
      <c r="A804" s="89"/>
      <c r="B804" s="36" t="s">
        <v>640</v>
      </c>
      <c r="C804" s="89" t="s">
        <v>206</v>
      </c>
      <c r="D804" s="152" t="s">
        <v>641</v>
      </c>
      <c r="E804" s="128"/>
      <c r="F804" s="120" t="s">
        <v>1276</v>
      </c>
      <c r="G804" s="177"/>
      <c r="H804" s="186">
        <f t="shared" si="26"/>
        <v>0</v>
      </c>
      <c r="I804" s="186">
        <f t="shared" si="27"/>
        <v>0</v>
      </c>
      <c r="J804" s="112"/>
    </row>
    <row r="805" spans="1:10" ht="31.5" outlineLevel="1" x14ac:dyDescent="0.25">
      <c r="A805" s="89"/>
      <c r="B805" s="36" t="s">
        <v>642</v>
      </c>
      <c r="C805" s="89" t="s">
        <v>206</v>
      </c>
      <c r="D805" s="152" t="s">
        <v>643</v>
      </c>
      <c r="E805" s="128"/>
      <c r="F805" s="120" t="s">
        <v>1276</v>
      </c>
      <c r="G805" s="177"/>
      <c r="H805" s="186">
        <f t="shared" si="26"/>
        <v>0</v>
      </c>
      <c r="I805" s="186">
        <f t="shared" si="27"/>
        <v>0</v>
      </c>
      <c r="J805" s="112"/>
    </row>
    <row r="806" spans="1:10" ht="31.5" outlineLevel="1" x14ac:dyDescent="0.25">
      <c r="A806" s="89"/>
      <c r="B806" s="36" t="s">
        <v>595</v>
      </c>
      <c r="C806" s="89" t="s">
        <v>207</v>
      </c>
      <c r="D806" s="152">
        <v>13.7</v>
      </c>
      <c r="E806" s="152">
        <v>13.7</v>
      </c>
      <c r="F806" s="120" t="s">
        <v>1276</v>
      </c>
      <c r="G806" s="177"/>
      <c r="H806" s="186">
        <f t="shared" si="26"/>
        <v>0</v>
      </c>
      <c r="I806" s="186">
        <f t="shared" si="27"/>
        <v>0</v>
      </c>
      <c r="J806" s="112"/>
    </row>
    <row r="807" spans="1:10" ht="31.5" outlineLevel="1" x14ac:dyDescent="0.25">
      <c r="A807" s="89">
        <v>36</v>
      </c>
      <c r="B807" s="36" t="s">
        <v>920</v>
      </c>
      <c r="C807" s="89" t="s">
        <v>748</v>
      </c>
      <c r="D807" s="152">
        <v>1</v>
      </c>
      <c r="E807" s="152">
        <v>1</v>
      </c>
      <c r="F807" s="120" t="s">
        <v>1276</v>
      </c>
      <c r="G807" s="177"/>
      <c r="H807" s="186">
        <f t="shared" si="26"/>
        <v>0</v>
      </c>
      <c r="I807" s="186">
        <f t="shared" si="27"/>
        <v>0</v>
      </c>
      <c r="J807" s="112"/>
    </row>
    <row r="808" spans="1:10" ht="15.75" outlineLevel="1" x14ac:dyDescent="0.25">
      <c r="A808" s="89"/>
      <c r="B808" s="64" t="s">
        <v>727</v>
      </c>
      <c r="C808" s="89"/>
      <c r="D808" s="152"/>
      <c r="E808" s="198"/>
      <c r="F808" s="189"/>
      <c r="G808" s="197"/>
      <c r="H808" s="188"/>
      <c r="I808" s="188"/>
      <c r="J808" s="112"/>
    </row>
    <row r="809" spans="1:10" ht="47.25" outlineLevel="1" x14ac:dyDescent="0.25">
      <c r="A809" s="89">
        <v>37</v>
      </c>
      <c r="B809" s="36" t="s">
        <v>733</v>
      </c>
      <c r="C809" s="89" t="s">
        <v>12</v>
      </c>
      <c r="D809" s="152">
        <v>6</v>
      </c>
      <c r="E809" s="152">
        <v>6</v>
      </c>
      <c r="F809" s="120" t="s">
        <v>1276</v>
      </c>
      <c r="G809" s="177"/>
      <c r="H809" s="186">
        <f t="shared" si="26"/>
        <v>0</v>
      </c>
      <c r="I809" s="186">
        <f t="shared" si="27"/>
        <v>0</v>
      </c>
      <c r="J809" s="112"/>
    </row>
    <row r="810" spans="1:10" ht="31.5" outlineLevel="1" x14ac:dyDescent="0.25">
      <c r="A810" s="35">
        <v>38</v>
      </c>
      <c r="B810" s="36" t="s">
        <v>973</v>
      </c>
      <c r="C810" s="89" t="s">
        <v>12</v>
      </c>
      <c r="D810" s="152">
        <v>128</v>
      </c>
      <c r="E810" s="152">
        <v>128</v>
      </c>
      <c r="F810" s="120" t="s">
        <v>1276</v>
      </c>
      <c r="G810" s="177"/>
      <c r="H810" s="186">
        <f t="shared" si="26"/>
        <v>0</v>
      </c>
      <c r="I810" s="186">
        <f t="shared" si="27"/>
        <v>0</v>
      </c>
      <c r="J810" s="112"/>
    </row>
    <row r="811" spans="1:10" ht="31.5" outlineLevel="1" x14ac:dyDescent="0.25">
      <c r="A811" s="89">
        <v>39</v>
      </c>
      <c r="B811" s="36" t="s">
        <v>974</v>
      </c>
      <c r="C811" s="89" t="s">
        <v>12</v>
      </c>
      <c r="D811" s="152">
        <v>52</v>
      </c>
      <c r="E811" s="152">
        <v>52</v>
      </c>
      <c r="F811" s="120" t="s">
        <v>1276</v>
      </c>
      <c r="G811" s="177"/>
      <c r="H811" s="186">
        <f t="shared" si="26"/>
        <v>0</v>
      </c>
      <c r="I811" s="186">
        <f t="shared" si="27"/>
        <v>0</v>
      </c>
      <c r="J811" s="112"/>
    </row>
    <row r="812" spans="1:10" ht="31.5" outlineLevel="1" x14ac:dyDescent="0.25">
      <c r="A812" s="35">
        <v>40</v>
      </c>
      <c r="B812" s="36" t="s">
        <v>975</v>
      </c>
      <c r="C812" s="89" t="s">
        <v>321</v>
      </c>
      <c r="D812" s="152">
        <v>4</v>
      </c>
      <c r="E812" s="152">
        <v>4</v>
      </c>
      <c r="F812" s="120" t="s">
        <v>1276</v>
      </c>
      <c r="G812" s="177"/>
      <c r="H812" s="186">
        <f t="shared" si="26"/>
        <v>0</v>
      </c>
      <c r="I812" s="186">
        <f t="shared" si="27"/>
        <v>0</v>
      </c>
      <c r="J812" s="112"/>
    </row>
    <row r="813" spans="1:10" ht="31.5" outlineLevel="1" x14ac:dyDescent="0.25">
      <c r="A813" s="89">
        <v>41</v>
      </c>
      <c r="B813" s="36" t="s">
        <v>976</v>
      </c>
      <c r="C813" s="89" t="s">
        <v>321</v>
      </c>
      <c r="D813" s="152">
        <v>2</v>
      </c>
      <c r="E813" s="152">
        <v>2</v>
      </c>
      <c r="F813" s="120" t="s">
        <v>1276</v>
      </c>
      <c r="G813" s="177"/>
      <c r="H813" s="186">
        <f t="shared" si="26"/>
        <v>0</v>
      </c>
      <c r="I813" s="186">
        <f t="shared" si="27"/>
        <v>0</v>
      </c>
      <c r="J813" s="112"/>
    </row>
    <row r="814" spans="1:10" ht="31.5" outlineLevel="1" x14ac:dyDescent="0.25">
      <c r="A814" s="35">
        <v>42</v>
      </c>
      <c r="B814" s="36" t="s">
        <v>977</v>
      </c>
      <c r="C814" s="89" t="s">
        <v>321</v>
      </c>
      <c r="D814" s="152">
        <v>4</v>
      </c>
      <c r="E814" s="152">
        <v>4</v>
      </c>
      <c r="F814" s="120" t="s">
        <v>1276</v>
      </c>
      <c r="G814" s="177"/>
      <c r="H814" s="186">
        <f t="shared" si="26"/>
        <v>0</v>
      </c>
      <c r="I814" s="186">
        <f t="shared" si="27"/>
        <v>0</v>
      </c>
      <c r="J814" s="112"/>
    </row>
    <row r="815" spans="1:10" ht="31.5" outlineLevel="1" x14ac:dyDescent="0.25">
      <c r="A815" s="89">
        <v>43</v>
      </c>
      <c r="B815" s="36" t="s">
        <v>978</v>
      </c>
      <c r="C815" s="89" t="s">
        <v>321</v>
      </c>
      <c r="D815" s="152">
        <v>4</v>
      </c>
      <c r="E815" s="152">
        <v>4</v>
      </c>
      <c r="F815" s="120" t="s">
        <v>1276</v>
      </c>
      <c r="G815" s="177"/>
      <c r="H815" s="186">
        <f t="shared" si="26"/>
        <v>0</v>
      </c>
      <c r="I815" s="186">
        <f t="shared" si="27"/>
        <v>0</v>
      </c>
      <c r="J815" s="112"/>
    </row>
    <row r="816" spans="1:10" ht="31.5" outlineLevel="1" x14ac:dyDescent="0.25">
      <c r="A816" s="35">
        <v>44</v>
      </c>
      <c r="B816" s="36" t="s">
        <v>979</v>
      </c>
      <c r="C816" s="89" t="s">
        <v>321</v>
      </c>
      <c r="D816" s="152">
        <v>4</v>
      </c>
      <c r="E816" s="152">
        <v>4</v>
      </c>
      <c r="F816" s="120" t="s">
        <v>1276</v>
      </c>
      <c r="G816" s="177"/>
      <c r="H816" s="186">
        <f t="shared" si="26"/>
        <v>0</v>
      </c>
      <c r="I816" s="186">
        <f t="shared" si="27"/>
        <v>0</v>
      </c>
      <c r="J816" s="112"/>
    </row>
    <row r="817" spans="1:10" ht="31.5" outlineLevel="1" x14ac:dyDescent="0.25">
      <c r="A817" s="89">
        <v>45</v>
      </c>
      <c r="B817" s="36" t="s">
        <v>980</v>
      </c>
      <c r="C817" s="89" t="s">
        <v>321</v>
      </c>
      <c r="D817" s="152">
        <v>4</v>
      </c>
      <c r="E817" s="152">
        <v>4</v>
      </c>
      <c r="F817" s="120" t="s">
        <v>1276</v>
      </c>
      <c r="G817" s="177"/>
      <c r="H817" s="186">
        <f t="shared" si="26"/>
        <v>0</v>
      </c>
      <c r="I817" s="186">
        <f t="shared" si="27"/>
        <v>0</v>
      </c>
      <c r="J817" s="112"/>
    </row>
    <row r="818" spans="1:10" ht="31.5" outlineLevel="1" x14ac:dyDescent="0.25">
      <c r="A818" s="35">
        <v>46</v>
      </c>
      <c r="B818" s="36" t="s">
        <v>981</v>
      </c>
      <c r="C818" s="89" t="s">
        <v>321</v>
      </c>
      <c r="D818" s="152">
        <v>4</v>
      </c>
      <c r="E818" s="152">
        <v>4</v>
      </c>
      <c r="F818" s="120" t="s">
        <v>1276</v>
      </c>
      <c r="G818" s="177"/>
      <c r="H818" s="186">
        <f t="shared" si="26"/>
        <v>0</v>
      </c>
      <c r="I818" s="186">
        <f t="shared" si="27"/>
        <v>0</v>
      </c>
      <c r="J818" s="112"/>
    </row>
    <row r="819" spans="1:10" ht="47.25" outlineLevel="1" x14ac:dyDescent="0.25">
      <c r="A819" s="89">
        <v>47</v>
      </c>
      <c r="B819" s="36" t="s">
        <v>91</v>
      </c>
      <c r="C819" s="89" t="s">
        <v>321</v>
      </c>
      <c r="D819" s="152">
        <v>4</v>
      </c>
      <c r="E819" s="152">
        <v>4</v>
      </c>
      <c r="F819" s="120" t="s">
        <v>1276</v>
      </c>
      <c r="G819" s="177"/>
      <c r="H819" s="186">
        <f t="shared" si="26"/>
        <v>0</v>
      </c>
      <c r="I819" s="186">
        <f t="shared" si="27"/>
        <v>0</v>
      </c>
      <c r="J819" s="112"/>
    </row>
    <row r="820" spans="1:10" ht="31.5" outlineLevel="1" x14ac:dyDescent="0.25">
      <c r="A820" s="35">
        <v>48</v>
      </c>
      <c r="B820" s="36" t="s">
        <v>982</v>
      </c>
      <c r="C820" s="89" t="s">
        <v>321</v>
      </c>
      <c r="D820" s="152">
        <v>2</v>
      </c>
      <c r="E820" s="152">
        <v>2</v>
      </c>
      <c r="F820" s="120" t="s">
        <v>1276</v>
      </c>
      <c r="G820" s="177"/>
      <c r="H820" s="186">
        <f t="shared" si="26"/>
        <v>0</v>
      </c>
      <c r="I820" s="186">
        <f t="shared" si="27"/>
        <v>0</v>
      </c>
      <c r="J820" s="112"/>
    </row>
    <row r="821" spans="1:10" ht="31.5" outlineLevel="1" x14ac:dyDescent="0.25">
      <c r="A821" s="89">
        <v>49</v>
      </c>
      <c r="B821" s="20" t="s">
        <v>983</v>
      </c>
      <c r="C821" s="33" t="s">
        <v>321</v>
      </c>
      <c r="D821" s="153">
        <v>2</v>
      </c>
      <c r="E821" s="153">
        <v>2</v>
      </c>
      <c r="F821" s="120" t="s">
        <v>1276</v>
      </c>
      <c r="G821" s="177"/>
      <c r="H821" s="186">
        <f t="shared" si="26"/>
        <v>0</v>
      </c>
      <c r="I821" s="186">
        <f t="shared" si="27"/>
        <v>0</v>
      </c>
      <c r="J821" s="112"/>
    </row>
    <row r="822" spans="1:10" ht="15.75" outlineLevel="1" x14ac:dyDescent="0.25">
      <c r="A822" s="35"/>
      <c r="B822" s="64" t="s">
        <v>107</v>
      </c>
      <c r="C822" s="89"/>
      <c r="D822" s="142"/>
      <c r="E822" s="199"/>
      <c r="F822" s="189"/>
      <c r="G822" s="197"/>
      <c r="H822" s="188"/>
      <c r="I822" s="188"/>
      <c r="J822" s="113"/>
    </row>
    <row r="823" spans="1:10" ht="47.25" outlineLevel="1" x14ac:dyDescent="0.25">
      <c r="A823" s="35">
        <v>50</v>
      </c>
      <c r="B823" s="36" t="s">
        <v>921</v>
      </c>
      <c r="C823" s="35" t="s">
        <v>750</v>
      </c>
      <c r="D823" s="152" t="s">
        <v>922</v>
      </c>
      <c r="E823" s="128"/>
      <c r="F823" s="120" t="s">
        <v>1276</v>
      </c>
      <c r="G823" s="177"/>
      <c r="H823" s="186"/>
      <c r="I823" s="186">
        <f>SUM(E824*G824+E825*G825+E826*G826+E827*G827+E828*G828+E829*G829+E830*G830+E831*G831+E832*G832+E833*G833+E834*G834)</f>
        <v>0</v>
      </c>
      <c r="J823" s="120" t="s">
        <v>1287</v>
      </c>
    </row>
    <row r="824" spans="1:10" ht="31.5" outlineLevel="1" x14ac:dyDescent="0.25">
      <c r="A824" s="35"/>
      <c r="B824" s="36" t="s">
        <v>826</v>
      </c>
      <c r="C824" s="89" t="s">
        <v>127</v>
      </c>
      <c r="D824" s="142" t="s">
        <v>923</v>
      </c>
      <c r="E824" s="123"/>
      <c r="F824" s="120" t="s">
        <v>1276</v>
      </c>
      <c r="G824" s="177"/>
      <c r="H824" s="186"/>
      <c r="I824" s="186"/>
      <c r="J824" s="112"/>
    </row>
    <row r="825" spans="1:10" ht="31.5" outlineLevel="1" x14ac:dyDescent="0.25">
      <c r="A825" s="35"/>
      <c r="B825" s="36" t="s">
        <v>924</v>
      </c>
      <c r="C825" s="89" t="s">
        <v>127</v>
      </c>
      <c r="D825" s="142" t="s">
        <v>925</v>
      </c>
      <c r="E825" s="123"/>
      <c r="F825" s="120" t="s">
        <v>1276</v>
      </c>
      <c r="G825" s="177"/>
      <c r="H825" s="186"/>
      <c r="I825" s="186"/>
      <c r="J825" s="112"/>
    </row>
    <row r="826" spans="1:10" ht="31.5" outlineLevel="1" x14ac:dyDescent="0.25">
      <c r="A826" s="35"/>
      <c r="B826" s="36" t="s">
        <v>828</v>
      </c>
      <c r="C826" s="89" t="s">
        <v>127</v>
      </c>
      <c r="D826" s="142" t="s">
        <v>926</v>
      </c>
      <c r="E826" s="123"/>
      <c r="F826" s="120" t="s">
        <v>1276</v>
      </c>
      <c r="G826" s="177"/>
      <c r="H826" s="186"/>
      <c r="I826" s="186"/>
      <c r="J826" s="112"/>
    </row>
    <row r="827" spans="1:10" ht="31.5" outlineLevel="1" x14ac:dyDescent="0.25">
      <c r="A827" s="35"/>
      <c r="B827" s="59" t="s">
        <v>927</v>
      </c>
      <c r="C827" s="35" t="s">
        <v>750</v>
      </c>
      <c r="D827" s="142" t="s">
        <v>928</v>
      </c>
      <c r="E827" s="123"/>
      <c r="F827" s="120" t="s">
        <v>1276</v>
      </c>
      <c r="G827" s="177"/>
      <c r="H827" s="186"/>
      <c r="I827" s="186"/>
      <c r="J827" s="112"/>
    </row>
    <row r="828" spans="1:10" ht="47.25" outlineLevel="1" x14ac:dyDescent="0.25">
      <c r="A828" s="35"/>
      <c r="B828" s="36" t="s">
        <v>929</v>
      </c>
      <c r="C828" s="89" t="s">
        <v>15</v>
      </c>
      <c r="D828" s="142" t="s">
        <v>930</v>
      </c>
      <c r="E828" s="123"/>
      <c r="F828" s="120" t="s">
        <v>1276</v>
      </c>
      <c r="G828" s="177"/>
      <c r="H828" s="186"/>
      <c r="I828" s="186"/>
      <c r="J828" s="112"/>
    </row>
    <row r="829" spans="1:10" ht="31.5" outlineLevel="1" x14ac:dyDescent="0.25">
      <c r="A829" s="35"/>
      <c r="B829" s="36" t="s">
        <v>765</v>
      </c>
      <c r="C829" s="89" t="s">
        <v>127</v>
      </c>
      <c r="D829" s="142" t="s">
        <v>931</v>
      </c>
      <c r="E829" s="123"/>
      <c r="F829" s="120" t="s">
        <v>1276</v>
      </c>
      <c r="G829" s="177"/>
      <c r="H829" s="186"/>
      <c r="I829" s="186"/>
      <c r="J829" s="112"/>
    </row>
    <row r="830" spans="1:10" ht="31.5" outlineLevel="1" x14ac:dyDescent="0.25">
      <c r="A830" s="35"/>
      <c r="B830" s="36" t="s">
        <v>806</v>
      </c>
      <c r="C830" s="89" t="s">
        <v>127</v>
      </c>
      <c r="D830" s="142" t="s">
        <v>932</v>
      </c>
      <c r="E830" s="123"/>
      <c r="F830" s="120" t="s">
        <v>1276</v>
      </c>
      <c r="G830" s="177"/>
      <c r="H830" s="186"/>
      <c r="I830" s="186"/>
      <c r="J830" s="112"/>
    </row>
    <row r="831" spans="1:10" ht="31.5" outlineLevel="1" x14ac:dyDescent="0.25">
      <c r="A831" s="35"/>
      <c r="B831" s="36" t="s">
        <v>933</v>
      </c>
      <c r="C831" s="89" t="s">
        <v>15</v>
      </c>
      <c r="D831" s="142" t="s">
        <v>863</v>
      </c>
      <c r="E831" s="123"/>
      <c r="F831" s="120" t="s">
        <v>1276</v>
      </c>
      <c r="G831" s="177"/>
      <c r="H831" s="186"/>
      <c r="I831" s="186"/>
      <c r="J831" s="112"/>
    </row>
    <row r="832" spans="1:10" ht="31.5" outlineLevel="1" x14ac:dyDescent="0.25">
      <c r="A832" s="35"/>
      <c r="B832" s="36" t="s">
        <v>934</v>
      </c>
      <c r="C832" s="89" t="s">
        <v>935</v>
      </c>
      <c r="D832" s="142" t="s">
        <v>936</v>
      </c>
      <c r="E832" s="123"/>
      <c r="F832" s="120" t="s">
        <v>1276</v>
      </c>
      <c r="G832" s="177"/>
      <c r="H832" s="186"/>
      <c r="I832" s="186"/>
      <c r="J832" s="112"/>
    </row>
    <row r="833" spans="1:10" ht="31.5" outlineLevel="1" x14ac:dyDescent="0.25">
      <c r="A833" s="35"/>
      <c r="B833" s="36" t="s">
        <v>937</v>
      </c>
      <c r="C833" s="35" t="s">
        <v>750</v>
      </c>
      <c r="D833" s="152" t="s">
        <v>938</v>
      </c>
      <c r="E833" s="128"/>
      <c r="F833" s="120" t="s">
        <v>1276</v>
      </c>
      <c r="G833" s="177"/>
      <c r="H833" s="186"/>
      <c r="I833" s="186"/>
      <c r="J833" s="112"/>
    </row>
    <row r="834" spans="1:10" ht="31.5" outlineLevel="1" x14ac:dyDescent="0.25">
      <c r="A834" s="35"/>
      <c r="B834" s="36" t="s">
        <v>939</v>
      </c>
      <c r="C834" s="89" t="s">
        <v>15</v>
      </c>
      <c r="D834" s="142" t="s">
        <v>940</v>
      </c>
      <c r="E834" s="123"/>
      <c r="F834" s="120" t="s">
        <v>1276</v>
      </c>
      <c r="G834" s="177"/>
      <c r="H834" s="186"/>
      <c r="I834" s="186"/>
      <c r="J834" s="112"/>
    </row>
    <row r="835" spans="1:10" ht="47.25" outlineLevel="1" x14ac:dyDescent="0.25">
      <c r="A835" s="35">
        <v>51</v>
      </c>
      <c r="B835" s="36" t="s">
        <v>941</v>
      </c>
      <c r="C835" s="35" t="s">
        <v>750</v>
      </c>
      <c r="D835" s="152" t="s">
        <v>942</v>
      </c>
      <c r="E835" s="128"/>
      <c r="F835" s="120" t="s">
        <v>1276</v>
      </c>
      <c r="G835" s="177"/>
      <c r="H835" s="186"/>
      <c r="I835" s="186">
        <f>SUM(E836*G836+E837*G837+E838*G838+E839*G839+E840*G840+E841*G841+E842*G842+E843*G843+E844*G844)</f>
        <v>0</v>
      </c>
      <c r="J835" s="120" t="s">
        <v>1287</v>
      </c>
    </row>
    <row r="836" spans="1:10" ht="31.5" outlineLevel="1" x14ac:dyDescent="0.25">
      <c r="A836" s="35"/>
      <c r="B836" s="36" t="s">
        <v>943</v>
      </c>
      <c r="C836" s="89" t="s">
        <v>127</v>
      </c>
      <c r="D836" s="142" t="s">
        <v>944</v>
      </c>
      <c r="E836" s="123"/>
      <c r="F836" s="120" t="s">
        <v>1276</v>
      </c>
      <c r="G836" s="177"/>
      <c r="H836" s="186"/>
      <c r="I836" s="186"/>
      <c r="J836" s="112"/>
    </row>
    <row r="837" spans="1:10" ht="31.5" outlineLevel="1" x14ac:dyDescent="0.25">
      <c r="A837" s="35"/>
      <c r="B837" s="36" t="s">
        <v>945</v>
      </c>
      <c r="C837" s="89" t="s">
        <v>16</v>
      </c>
      <c r="D837" s="142" t="s">
        <v>946</v>
      </c>
      <c r="E837" s="123"/>
      <c r="F837" s="120" t="s">
        <v>1276</v>
      </c>
      <c r="G837" s="177"/>
      <c r="H837" s="186"/>
      <c r="I837" s="186"/>
      <c r="J837" s="112"/>
    </row>
    <row r="838" spans="1:10" ht="31.5" outlineLevel="1" x14ac:dyDescent="0.25">
      <c r="A838" s="35"/>
      <c r="B838" s="36" t="s">
        <v>947</v>
      </c>
      <c r="C838" s="89" t="s">
        <v>16</v>
      </c>
      <c r="D838" s="142" t="s">
        <v>948</v>
      </c>
      <c r="E838" s="123"/>
      <c r="F838" s="120" t="s">
        <v>1276</v>
      </c>
      <c r="G838" s="177"/>
      <c r="H838" s="186"/>
      <c r="I838" s="186"/>
      <c r="J838" s="112"/>
    </row>
    <row r="839" spans="1:10" ht="31.5" outlineLevel="1" x14ac:dyDescent="0.25">
      <c r="A839" s="35"/>
      <c r="B839" s="36" t="s">
        <v>949</v>
      </c>
      <c r="C839" s="89" t="s">
        <v>16</v>
      </c>
      <c r="D839" s="142" t="s">
        <v>950</v>
      </c>
      <c r="E839" s="123"/>
      <c r="F839" s="120" t="s">
        <v>1276</v>
      </c>
      <c r="G839" s="177"/>
      <c r="H839" s="186"/>
      <c r="I839" s="186"/>
      <c r="J839" s="112"/>
    </row>
    <row r="840" spans="1:10" ht="31.5" outlineLevel="1" x14ac:dyDescent="0.25">
      <c r="A840" s="35"/>
      <c r="B840" s="36" t="s">
        <v>951</v>
      </c>
      <c r="C840" s="89"/>
      <c r="D840" s="142" t="s">
        <v>952</v>
      </c>
      <c r="E840" s="123"/>
      <c r="F840" s="120" t="s">
        <v>1276</v>
      </c>
      <c r="G840" s="177"/>
      <c r="H840" s="186"/>
      <c r="I840" s="186"/>
      <c r="J840" s="112"/>
    </row>
    <row r="841" spans="1:10" ht="31.5" outlineLevel="1" x14ac:dyDescent="0.25">
      <c r="A841" s="35"/>
      <c r="B841" s="36" t="s">
        <v>765</v>
      </c>
      <c r="C841" s="89" t="s">
        <v>127</v>
      </c>
      <c r="D841" s="142" t="s">
        <v>953</v>
      </c>
      <c r="E841" s="123"/>
      <c r="F841" s="120" t="s">
        <v>1276</v>
      </c>
      <c r="G841" s="177"/>
      <c r="H841" s="186"/>
      <c r="I841" s="186"/>
      <c r="J841" s="112"/>
    </row>
    <row r="842" spans="1:10" ht="31.5" outlineLevel="1" x14ac:dyDescent="0.25">
      <c r="A842" s="35"/>
      <c r="B842" s="36" t="s">
        <v>806</v>
      </c>
      <c r="C842" s="89" t="s">
        <v>127</v>
      </c>
      <c r="D842" s="142" t="s">
        <v>954</v>
      </c>
      <c r="E842" s="123"/>
      <c r="F842" s="120" t="s">
        <v>1276</v>
      </c>
      <c r="G842" s="177"/>
      <c r="H842" s="186"/>
      <c r="I842" s="186"/>
      <c r="J842" s="112"/>
    </row>
    <row r="843" spans="1:10" ht="31.5" outlineLevel="1" x14ac:dyDescent="0.25">
      <c r="A843" s="35"/>
      <c r="B843" s="36" t="s">
        <v>955</v>
      </c>
      <c r="C843" s="89" t="s">
        <v>15</v>
      </c>
      <c r="D843" s="142" t="s">
        <v>956</v>
      </c>
      <c r="E843" s="123"/>
      <c r="F843" s="120" t="s">
        <v>1276</v>
      </c>
      <c r="G843" s="177"/>
      <c r="H843" s="186"/>
      <c r="I843" s="186"/>
      <c r="J843" s="112"/>
    </row>
    <row r="844" spans="1:10" ht="31.5" outlineLevel="1" x14ac:dyDescent="0.25">
      <c r="A844" s="35"/>
      <c r="B844" s="36" t="s">
        <v>934</v>
      </c>
      <c r="C844" s="89" t="s">
        <v>935</v>
      </c>
      <c r="D844" s="142" t="s">
        <v>957</v>
      </c>
      <c r="E844" s="123"/>
      <c r="F844" s="120" t="s">
        <v>1276</v>
      </c>
      <c r="G844" s="177"/>
      <c r="H844" s="186"/>
      <c r="I844" s="186"/>
      <c r="J844" s="112"/>
    </row>
    <row r="845" spans="1:10" ht="31.5" outlineLevel="1" x14ac:dyDescent="0.25">
      <c r="A845" s="35">
        <v>52</v>
      </c>
      <c r="B845" s="36" t="s">
        <v>958</v>
      </c>
      <c r="C845" s="89" t="s">
        <v>959</v>
      </c>
      <c r="D845" s="142">
        <v>1</v>
      </c>
      <c r="E845" s="142">
        <v>1</v>
      </c>
      <c r="F845" s="120" t="s">
        <v>1276</v>
      </c>
      <c r="G845" s="177"/>
      <c r="H845" s="186"/>
      <c r="I845" s="186">
        <f>SUM(E846*G846+E847*G847+E848*G848+E849*G849+E850*G850+E851*G851+E852*G852)</f>
        <v>0</v>
      </c>
      <c r="J845" s="120" t="s">
        <v>1287</v>
      </c>
    </row>
    <row r="846" spans="1:10" ht="31.5" outlineLevel="1" x14ac:dyDescent="0.25">
      <c r="A846" s="35"/>
      <c r="B846" s="54" t="s">
        <v>984</v>
      </c>
      <c r="C846" s="89" t="s">
        <v>11</v>
      </c>
      <c r="D846" s="142">
        <v>2</v>
      </c>
      <c r="E846" s="142">
        <v>2</v>
      </c>
      <c r="F846" s="120" t="s">
        <v>1276</v>
      </c>
      <c r="G846" s="177"/>
      <c r="H846" s="186"/>
      <c r="I846" s="186"/>
      <c r="J846" s="112"/>
    </row>
    <row r="847" spans="1:10" ht="31.5" outlineLevel="1" x14ac:dyDescent="0.25">
      <c r="A847" s="27"/>
      <c r="B847" s="20" t="s">
        <v>985</v>
      </c>
      <c r="C847" s="33" t="s">
        <v>11</v>
      </c>
      <c r="D847" s="135">
        <v>2</v>
      </c>
      <c r="E847" s="135">
        <v>2</v>
      </c>
      <c r="F847" s="120" t="s">
        <v>1276</v>
      </c>
      <c r="G847" s="177"/>
      <c r="H847" s="186"/>
      <c r="I847" s="186"/>
      <c r="J847" s="112"/>
    </row>
    <row r="848" spans="1:10" ht="31.5" outlineLevel="1" x14ac:dyDescent="0.25">
      <c r="A848" s="35"/>
      <c r="B848" s="54" t="s">
        <v>986</v>
      </c>
      <c r="C848" s="89" t="s">
        <v>11</v>
      </c>
      <c r="D848" s="142">
        <v>2</v>
      </c>
      <c r="E848" s="142">
        <v>2</v>
      </c>
      <c r="F848" s="120" t="s">
        <v>1276</v>
      </c>
      <c r="G848" s="177"/>
      <c r="H848" s="186"/>
      <c r="I848" s="186"/>
      <c r="J848" s="112"/>
    </row>
    <row r="849" spans="1:10" ht="31.5" outlineLevel="1" x14ac:dyDescent="0.25">
      <c r="A849" s="35"/>
      <c r="B849" s="54" t="s">
        <v>960</v>
      </c>
      <c r="C849" s="89" t="s">
        <v>11</v>
      </c>
      <c r="D849" s="142">
        <v>2</v>
      </c>
      <c r="E849" s="142">
        <v>2</v>
      </c>
      <c r="F849" s="120" t="s">
        <v>1276</v>
      </c>
      <c r="G849" s="177"/>
      <c r="H849" s="186"/>
      <c r="I849" s="186"/>
      <c r="J849" s="112"/>
    </row>
    <row r="850" spans="1:10" ht="31.5" outlineLevel="1" x14ac:dyDescent="0.25">
      <c r="A850" s="35"/>
      <c r="B850" s="36" t="s">
        <v>961</v>
      </c>
      <c r="C850" s="89" t="s">
        <v>11</v>
      </c>
      <c r="D850" s="142">
        <v>32</v>
      </c>
      <c r="E850" s="142">
        <v>32</v>
      </c>
      <c r="F850" s="120" t="s">
        <v>1276</v>
      </c>
      <c r="G850" s="177"/>
      <c r="H850" s="186"/>
      <c r="I850" s="186"/>
      <c r="J850" s="112"/>
    </row>
    <row r="851" spans="1:10" ht="31.5" outlineLevel="1" x14ac:dyDescent="0.25">
      <c r="A851" s="35"/>
      <c r="B851" s="36" t="s">
        <v>962</v>
      </c>
      <c r="C851" s="89" t="s">
        <v>11</v>
      </c>
      <c r="D851" s="142">
        <v>32</v>
      </c>
      <c r="E851" s="142">
        <v>32</v>
      </c>
      <c r="F851" s="120" t="s">
        <v>1276</v>
      </c>
      <c r="G851" s="177"/>
      <c r="H851" s="186"/>
      <c r="I851" s="186"/>
      <c r="J851" s="112"/>
    </row>
    <row r="852" spans="1:10" ht="31.5" outlineLevel="1" x14ac:dyDescent="0.25">
      <c r="A852" s="35"/>
      <c r="B852" s="36" t="s">
        <v>987</v>
      </c>
      <c r="C852" s="89" t="s">
        <v>12</v>
      </c>
      <c r="D852" s="142">
        <v>1</v>
      </c>
      <c r="E852" s="142">
        <v>1</v>
      </c>
      <c r="F852" s="120" t="s">
        <v>1276</v>
      </c>
      <c r="G852" s="177"/>
      <c r="H852" s="186"/>
      <c r="I852" s="186"/>
      <c r="J852" s="112"/>
    </row>
    <row r="853" spans="1:10" ht="31.5" outlineLevel="1" x14ac:dyDescent="0.25">
      <c r="A853" s="35">
        <v>53</v>
      </c>
      <c r="B853" s="36" t="s">
        <v>963</v>
      </c>
      <c r="C853" s="89" t="s">
        <v>959</v>
      </c>
      <c r="D853" s="142">
        <v>1</v>
      </c>
      <c r="E853" s="142">
        <v>1</v>
      </c>
      <c r="F853" s="120" t="s">
        <v>1276</v>
      </c>
      <c r="G853" s="177"/>
      <c r="H853" s="186"/>
      <c r="I853" s="186">
        <f>SUM(E854*G854+E855*G855+E856*G856+E857*G857+E858*G858+E859*G859+E860*G860+E861*G861+E862*G862+E863*G863+E864*G864)</f>
        <v>0</v>
      </c>
      <c r="J853" s="120" t="s">
        <v>1287</v>
      </c>
    </row>
    <row r="854" spans="1:10" ht="31.5" outlineLevel="1" x14ac:dyDescent="0.25">
      <c r="A854" s="35"/>
      <c r="B854" s="54" t="s">
        <v>988</v>
      </c>
      <c r="C854" s="89" t="s">
        <v>11</v>
      </c>
      <c r="D854" s="142">
        <v>2</v>
      </c>
      <c r="E854" s="142">
        <v>2</v>
      </c>
      <c r="F854" s="120" t="s">
        <v>1276</v>
      </c>
      <c r="G854" s="177"/>
      <c r="H854" s="186"/>
      <c r="I854" s="186"/>
      <c r="J854" s="112"/>
    </row>
    <row r="855" spans="1:10" ht="31.5" outlineLevel="1" x14ac:dyDescent="0.25">
      <c r="A855" s="35"/>
      <c r="B855" s="36" t="s">
        <v>989</v>
      </c>
      <c r="C855" s="89" t="s">
        <v>11</v>
      </c>
      <c r="D855" s="142">
        <v>2</v>
      </c>
      <c r="E855" s="142">
        <v>2</v>
      </c>
      <c r="F855" s="120" t="s">
        <v>1276</v>
      </c>
      <c r="G855" s="177"/>
      <c r="H855" s="186"/>
      <c r="I855" s="186"/>
      <c r="J855" s="112"/>
    </row>
    <row r="856" spans="1:10" ht="31.5" outlineLevel="1" x14ac:dyDescent="0.25">
      <c r="A856" s="35"/>
      <c r="B856" s="54" t="s">
        <v>990</v>
      </c>
      <c r="C856" s="89" t="s">
        <v>11</v>
      </c>
      <c r="D856" s="142">
        <v>2</v>
      </c>
      <c r="E856" s="142">
        <v>2</v>
      </c>
      <c r="F856" s="120" t="s">
        <v>1276</v>
      </c>
      <c r="G856" s="177"/>
      <c r="H856" s="186"/>
      <c r="I856" s="186"/>
      <c r="J856" s="112"/>
    </row>
    <row r="857" spans="1:10" ht="31.5" outlineLevel="1" x14ac:dyDescent="0.25">
      <c r="A857" s="35"/>
      <c r="B857" s="54" t="s">
        <v>964</v>
      </c>
      <c r="C857" s="89" t="s">
        <v>11</v>
      </c>
      <c r="D857" s="142">
        <v>2</v>
      </c>
      <c r="E857" s="142">
        <v>2</v>
      </c>
      <c r="F857" s="120" t="s">
        <v>1276</v>
      </c>
      <c r="G857" s="177"/>
      <c r="H857" s="186"/>
      <c r="I857" s="186"/>
      <c r="J857" s="112"/>
    </row>
    <row r="858" spans="1:10" ht="31.5" outlineLevel="1" x14ac:dyDescent="0.25">
      <c r="A858" s="35"/>
      <c r="B858" s="36" t="s">
        <v>961</v>
      </c>
      <c r="C858" s="89" t="s">
        <v>11</v>
      </c>
      <c r="D858" s="142">
        <v>32</v>
      </c>
      <c r="E858" s="142">
        <v>32</v>
      </c>
      <c r="F858" s="120" t="s">
        <v>1276</v>
      </c>
      <c r="G858" s="177"/>
      <c r="H858" s="186"/>
      <c r="I858" s="186"/>
      <c r="J858" s="112"/>
    </row>
    <row r="859" spans="1:10" ht="31.5" outlineLevel="1" x14ac:dyDescent="0.25">
      <c r="A859" s="35"/>
      <c r="B859" s="36" t="s">
        <v>962</v>
      </c>
      <c r="C859" s="89" t="s">
        <v>11</v>
      </c>
      <c r="D859" s="142">
        <v>32</v>
      </c>
      <c r="E859" s="142">
        <v>32</v>
      </c>
      <c r="F859" s="120" t="s">
        <v>1276</v>
      </c>
      <c r="G859" s="177"/>
      <c r="H859" s="186"/>
      <c r="I859" s="186"/>
      <c r="J859" s="112"/>
    </row>
    <row r="860" spans="1:10" ht="31.5" outlineLevel="1" x14ac:dyDescent="0.25">
      <c r="A860" s="35"/>
      <c r="B860" s="36" t="s">
        <v>987</v>
      </c>
      <c r="C860" s="89" t="s">
        <v>12</v>
      </c>
      <c r="D860" s="142">
        <v>1</v>
      </c>
      <c r="E860" s="142">
        <v>1</v>
      </c>
      <c r="F860" s="120" t="s">
        <v>1276</v>
      </c>
      <c r="G860" s="177"/>
      <c r="H860" s="186"/>
      <c r="I860" s="186"/>
      <c r="J860" s="112"/>
    </row>
    <row r="861" spans="1:10" ht="31.5" outlineLevel="1" x14ac:dyDescent="0.25">
      <c r="A861" s="35"/>
      <c r="B861" s="36" t="s">
        <v>765</v>
      </c>
      <c r="C861" s="89" t="s">
        <v>127</v>
      </c>
      <c r="D861" s="142" t="s">
        <v>965</v>
      </c>
      <c r="E861" s="123"/>
      <c r="F861" s="120" t="s">
        <v>1276</v>
      </c>
      <c r="G861" s="177"/>
      <c r="H861" s="186"/>
      <c r="I861" s="186"/>
      <c r="J861" s="112"/>
    </row>
    <row r="862" spans="1:10" ht="31.5" outlineLevel="1" x14ac:dyDescent="0.25">
      <c r="A862" s="35"/>
      <c r="B862" s="36" t="s">
        <v>966</v>
      </c>
      <c r="C862" s="89" t="s">
        <v>15</v>
      </c>
      <c r="D862" s="142" t="s">
        <v>967</v>
      </c>
      <c r="E862" s="123"/>
      <c r="F862" s="120" t="s">
        <v>1276</v>
      </c>
      <c r="G862" s="177"/>
      <c r="H862" s="186"/>
      <c r="I862" s="186"/>
      <c r="J862" s="112"/>
    </row>
    <row r="863" spans="1:10" ht="31.5" outlineLevel="1" x14ac:dyDescent="0.25">
      <c r="A863" s="35"/>
      <c r="B863" s="36" t="s">
        <v>910</v>
      </c>
      <c r="C863" s="89" t="s">
        <v>15</v>
      </c>
      <c r="D863" s="142" t="s">
        <v>182</v>
      </c>
      <c r="E863" s="123"/>
      <c r="F863" s="120" t="s">
        <v>1276</v>
      </c>
      <c r="G863" s="177"/>
      <c r="H863" s="186"/>
      <c r="I863" s="186"/>
      <c r="J863" s="112"/>
    </row>
    <row r="864" spans="1:10" ht="31.5" outlineLevel="1" x14ac:dyDescent="0.25">
      <c r="A864" s="35"/>
      <c r="B864" s="36" t="s">
        <v>968</v>
      </c>
      <c r="C864" s="89" t="s">
        <v>15</v>
      </c>
      <c r="D864" s="142" t="s">
        <v>969</v>
      </c>
      <c r="E864" s="123"/>
      <c r="F864" s="120" t="s">
        <v>1276</v>
      </c>
      <c r="G864" s="177"/>
      <c r="H864" s="186"/>
      <c r="I864" s="186"/>
      <c r="J864" s="112"/>
    </row>
    <row r="865" spans="1:10" ht="31.5" outlineLevel="1" x14ac:dyDescent="0.25">
      <c r="A865" s="35">
        <v>54</v>
      </c>
      <c r="B865" s="36" t="s">
        <v>101</v>
      </c>
      <c r="C865" s="89" t="s">
        <v>410</v>
      </c>
      <c r="D865" s="142" t="s">
        <v>970</v>
      </c>
      <c r="E865" s="123"/>
      <c r="F865" s="120" t="s">
        <v>1276</v>
      </c>
      <c r="G865" s="177"/>
      <c r="H865" s="186">
        <f t="shared" ref="H865:H867" si="28">G865*E865</f>
        <v>0</v>
      </c>
      <c r="I865" s="186">
        <f t="shared" ref="I865:I867" si="29">H865</f>
        <v>0</v>
      </c>
      <c r="J865" s="112"/>
    </row>
    <row r="866" spans="1:10" ht="31.5" outlineLevel="1" x14ac:dyDescent="0.25">
      <c r="A866" s="35">
        <v>55</v>
      </c>
      <c r="B866" s="36" t="s">
        <v>104</v>
      </c>
      <c r="C866" s="89" t="s">
        <v>127</v>
      </c>
      <c r="D866" s="142" t="s">
        <v>971</v>
      </c>
      <c r="E866" s="123"/>
      <c r="F866" s="120" t="s">
        <v>1276</v>
      </c>
      <c r="G866" s="177"/>
      <c r="H866" s="186">
        <f t="shared" si="28"/>
        <v>0</v>
      </c>
      <c r="I866" s="186">
        <f t="shared" si="29"/>
        <v>0</v>
      </c>
      <c r="J866" s="112"/>
    </row>
    <row r="867" spans="1:10" ht="31.5" outlineLevel="1" x14ac:dyDescent="0.25">
      <c r="A867" s="35">
        <v>56</v>
      </c>
      <c r="B867" s="29" t="s">
        <v>972</v>
      </c>
      <c r="C867" s="65" t="s">
        <v>321</v>
      </c>
      <c r="D867" s="155">
        <v>2</v>
      </c>
      <c r="E867" s="155">
        <v>2</v>
      </c>
      <c r="F867" s="120" t="s">
        <v>1276</v>
      </c>
      <c r="G867" s="177"/>
      <c r="H867" s="186">
        <f t="shared" si="28"/>
        <v>0</v>
      </c>
      <c r="I867" s="186">
        <f t="shared" si="29"/>
        <v>0</v>
      </c>
      <c r="J867" s="112"/>
    </row>
    <row r="868" spans="1:10" ht="28.5" customHeight="1" x14ac:dyDescent="0.25">
      <c r="A868" s="114" t="s">
        <v>991</v>
      </c>
      <c r="B868" s="115"/>
      <c r="C868" s="115"/>
      <c r="D868" s="149"/>
      <c r="E868" s="115"/>
      <c r="F868" s="116"/>
      <c r="G868" s="168"/>
      <c r="H868" s="168"/>
      <c r="I868" s="168">
        <f>SUM(I869:I1025)</f>
        <v>0</v>
      </c>
      <c r="J868" s="112"/>
    </row>
    <row r="869" spans="1:10" ht="66" outlineLevel="1" x14ac:dyDescent="0.25">
      <c r="A869" s="89" t="s">
        <v>621</v>
      </c>
      <c r="B869" s="36" t="s">
        <v>992</v>
      </c>
      <c r="C869" s="89" t="s">
        <v>12</v>
      </c>
      <c r="D869" s="142">
        <v>172.5</v>
      </c>
      <c r="E869" s="142">
        <v>172.5</v>
      </c>
      <c r="F869" s="120" t="s">
        <v>1276</v>
      </c>
      <c r="G869" s="177"/>
      <c r="H869" s="186">
        <f t="shared" ref="H869:H888" si="30">G869*E869</f>
        <v>0</v>
      </c>
      <c r="I869" s="186">
        <f t="shared" ref="I869:I888" si="31">H869</f>
        <v>0</v>
      </c>
      <c r="J869" s="112"/>
    </row>
    <row r="870" spans="1:10" ht="66" outlineLevel="1" x14ac:dyDescent="0.25">
      <c r="A870" s="89" t="s">
        <v>623</v>
      </c>
      <c r="B870" s="36" t="s">
        <v>993</v>
      </c>
      <c r="C870" s="89" t="s">
        <v>12</v>
      </c>
      <c r="D870" s="142">
        <v>197</v>
      </c>
      <c r="E870" s="142">
        <v>197</v>
      </c>
      <c r="F870" s="120" t="s">
        <v>1276</v>
      </c>
      <c r="G870" s="177"/>
      <c r="H870" s="186">
        <f t="shared" si="30"/>
        <v>0</v>
      </c>
      <c r="I870" s="186">
        <f t="shared" si="31"/>
        <v>0</v>
      </c>
      <c r="J870" s="112"/>
    </row>
    <row r="871" spans="1:10" ht="66" outlineLevel="1" x14ac:dyDescent="0.25">
      <c r="A871" s="89" t="s">
        <v>624</v>
      </c>
      <c r="B871" s="36" t="s">
        <v>994</v>
      </c>
      <c r="C871" s="89" t="s">
        <v>12</v>
      </c>
      <c r="D871" s="142">
        <v>461</v>
      </c>
      <c r="E871" s="142">
        <v>461</v>
      </c>
      <c r="F871" s="120" t="s">
        <v>1276</v>
      </c>
      <c r="G871" s="177"/>
      <c r="H871" s="186">
        <f t="shared" si="30"/>
        <v>0</v>
      </c>
      <c r="I871" s="186">
        <f t="shared" si="31"/>
        <v>0</v>
      </c>
      <c r="J871" s="112"/>
    </row>
    <row r="872" spans="1:10" ht="66" outlineLevel="1" x14ac:dyDescent="0.25">
      <c r="A872" s="89" t="s">
        <v>625</v>
      </c>
      <c r="B872" s="36" t="s">
        <v>995</v>
      </c>
      <c r="C872" s="89" t="s">
        <v>12</v>
      </c>
      <c r="D872" s="142">
        <v>47.5</v>
      </c>
      <c r="E872" s="142">
        <v>47.5</v>
      </c>
      <c r="F872" s="120" t="s">
        <v>1276</v>
      </c>
      <c r="G872" s="177"/>
      <c r="H872" s="186">
        <f t="shared" si="30"/>
        <v>0</v>
      </c>
      <c r="I872" s="186">
        <f t="shared" si="31"/>
        <v>0</v>
      </c>
      <c r="J872" s="112"/>
    </row>
    <row r="873" spans="1:10" ht="66" outlineLevel="1" x14ac:dyDescent="0.25">
      <c r="A873" s="89" t="s">
        <v>628</v>
      </c>
      <c r="B873" s="36" t="s">
        <v>996</v>
      </c>
      <c r="C873" s="89" t="s">
        <v>12</v>
      </c>
      <c r="D873" s="142">
        <v>41</v>
      </c>
      <c r="E873" s="142">
        <v>41</v>
      </c>
      <c r="F873" s="120" t="s">
        <v>1276</v>
      </c>
      <c r="G873" s="177"/>
      <c r="H873" s="186">
        <f t="shared" si="30"/>
        <v>0</v>
      </c>
      <c r="I873" s="186">
        <f t="shared" si="31"/>
        <v>0</v>
      </c>
      <c r="J873" s="112"/>
    </row>
    <row r="874" spans="1:10" ht="47.25" outlineLevel="1" x14ac:dyDescent="0.25">
      <c r="A874" s="89" t="s">
        <v>630</v>
      </c>
      <c r="B874" s="36" t="s">
        <v>733</v>
      </c>
      <c r="C874" s="89" t="s">
        <v>12</v>
      </c>
      <c r="D874" s="142">
        <v>2</v>
      </c>
      <c r="E874" s="142">
        <v>2</v>
      </c>
      <c r="F874" s="120" t="s">
        <v>1276</v>
      </c>
      <c r="G874" s="177"/>
      <c r="H874" s="186">
        <f t="shared" si="30"/>
        <v>0</v>
      </c>
      <c r="I874" s="186">
        <f t="shared" si="31"/>
        <v>0</v>
      </c>
      <c r="J874" s="112"/>
    </row>
    <row r="875" spans="1:10" ht="31.5" outlineLevel="1" x14ac:dyDescent="0.25">
      <c r="A875" s="89" t="s">
        <v>632</v>
      </c>
      <c r="B875" s="36" t="s">
        <v>1009</v>
      </c>
      <c r="C875" s="89"/>
      <c r="D875" s="142">
        <v>26.4</v>
      </c>
      <c r="E875" s="142">
        <v>26.4</v>
      </c>
      <c r="F875" s="120" t="s">
        <v>1276</v>
      </c>
      <c r="G875" s="177"/>
      <c r="H875" s="186">
        <f t="shared" si="30"/>
        <v>0</v>
      </c>
      <c r="I875" s="186">
        <f t="shared" si="31"/>
        <v>0</v>
      </c>
      <c r="J875" s="112"/>
    </row>
    <row r="876" spans="1:10" ht="47.25" outlineLevel="1" x14ac:dyDescent="0.25">
      <c r="A876" s="89" t="s">
        <v>634</v>
      </c>
      <c r="B876" s="36" t="s">
        <v>997</v>
      </c>
      <c r="C876" s="89" t="s">
        <v>11</v>
      </c>
      <c r="D876" s="142">
        <v>2</v>
      </c>
      <c r="E876" s="142">
        <v>2</v>
      </c>
      <c r="F876" s="120" t="s">
        <v>1276</v>
      </c>
      <c r="G876" s="177"/>
      <c r="H876" s="186">
        <f t="shared" si="30"/>
        <v>0</v>
      </c>
      <c r="I876" s="186">
        <f t="shared" si="31"/>
        <v>0</v>
      </c>
      <c r="J876" s="112"/>
    </row>
    <row r="877" spans="1:10" ht="57.75" customHeight="1" outlineLevel="1" x14ac:dyDescent="0.25">
      <c r="A877" s="89" t="s">
        <v>636</v>
      </c>
      <c r="B877" s="36" t="s">
        <v>998</v>
      </c>
      <c r="C877" s="89" t="s">
        <v>68</v>
      </c>
      <c r="D877" s="142" t="s">
        <v>999</v>
      </c>
      <c r="E877" s="123"/>
      <c r="F877" s="120" t="s">
        <v>1276</v>
      </c>
      <c r="G877" s="177"/>
      <c r="H877" s="186">
        <f t="shared" si="30"/>
        <v>0</v>
      </c>
      <c r="I877" s="186">
        <f t="shared" si="31"/>
        <v>0</v>
      </c>
      <c r="J877" s="112"/>
    </row>
    <row r="878" spans="1:10" ht="31.5" outlineLevel="1" x14ac:dyDescent="0.25">
      <c r="A878" s="89" t="s">
        <v>637</v>
      </c>
      <c r="B878" s="36" t="s">
        <v>635</v>
      </c>
      <c r="C878" s="89" t="s">
        <v>79</v>
      </c>
      <c r="D878" s="142">
        <v>1</v>
      </c>
      <c r="E878" s="142">
        <v>1</v>
      </c>
      <c r="F878" s="120" t="s">
        <v>1276</v>
      </c>
      <c r="G878" s="177"/>
      <c r="H878" s="186">
        <f t="shared" si="30"/>
        <v>0</v>
      </c>
      <c r="I878" s="186">
        <f t="shared" si="31"/>
        <v>0</v>
      </c>
      <c r="J878" s="112"/>
    </row>
    <row r="879" spans="1:10" ht="47.25" outlineLevel="1" x14ac:dyDescent="0.25">
      <c r="A879" s="89" t="s">
        <v>613</v>
      </c>
      <c r="B879" s="36" t="s">
        <v>1000</v>
      </c>
      <c r="C879" s="89" t="s">
        <v>11</v>
      </c>
      <c r="D879" s="142">
        <v>74</v>
      </c>
      <c r="E879" s="142">
        <v>74</v>
      </c>
      <c r="F879" s="120" t="s">
        <v>1276</v>
      </c>
      <c r="G879" s="177"/>
      <c r="H879" s="186">
        <f t="shared" si="30"/>
        <v>0</v>
      </c>
      <c r="I879" s="186">
        <f t="shared" si="31"/>
        <v>0</v>
      </c>
      <c r="J879" s="112"/>
    </row>
    <row r="880" spans="1:10" ht="47.25" outlineLevel="1" x14ac:dyDescent="0.25">
      <c r="A880" s="89" t="s">
        <v>615</v>
      </c>
      <c r="B880" s="36" t="s">
        <v>1001</v>
      </c>
      <c r="C880" s="89" t="s">
        <v>11</v>
      </c>
      <c r="D880" s="142">
        <v>24</v>
      </c>
      <c r="E880" s="142">
        <v>24</v>
      </c>
      <c r="F880" s="120" t="s">
        <v>1276</v>
      </c>
      <c r="G880" s="177"/>
      <c r="H880" s="186">
        <f t="shared" si="30"/>
        <v>0</v>
      </c>
      <c r="I880" s="186">
        <f t="shared" si="31"/>
        <v>0</v>
      </c>
      <c r="J880" s="112"/>
    </row>
    <row r="881" spans="1:10" ht="47.25" outlineLevel="1" x14ac:dyDescent="0.25">
      <c r="A881" s="89" t="s">
        <v>617</v>
      </c>
      <c r="B881" s="36" t="s">
        <v>1002</v>
      </c>
      <c r="C881" s="89" t="s">
        <v>11</v>
      </c>
      <c r="D881" s="142">
        <v>50</v>
      </c>
      <c r="E881" s="142">
        <v>50</v>
      </c>
      <c r="F881" s="120" t="s">
        <v>1276</v>
      </c>
      <c r="G881" s="177"/>
      <c r="H881" s="186">
        <f t="shared" si="30"/>
        <v>0</v>
      </c>
      <c r="I881" s="186">
        <f t="shared" si="31"/>
        <v>0</v>
      </c>
      <c r="J881" s="112"/>
    </row>
    <row r="882" spans="1:10" ht="47.25" outlineLevel="1" x14ac:dyDescent="0.25">
      <c r="A882" s="89" t="s">
        <v>619</v>
      </c>
      <c r="B882" s="36" t="s">
        <v>1003</v>
      </c>
      <c r="C882" s="89" t="s">
        <v>11</v>
      </c>
      <c r="D882" s="142">
        <v>8</v>
      </c>
      <c r="E882" s="142">
        <v>8</v>
      </c>
      <c r="F882" s="120" t="s">
        <v>1276</v>
      </c>
      <c r="G882" s="177"/>
      <c r="H882" s="186">
        <f t="shared" si="30"/>
        <v>0</v>
      </c>
      <c r="I882" s="186">
        <f t="shared" si="31"/>
        <v>0</v>
      </c>
      <c r="J882" s="112"/>
    </row>
    <row r="883" spans="1:10" ht="47.25" outlineLevel="1" x14ac:dyDescent="0.25">
      <c r="A883" s="89" t="s">
        <v>646</v>
      </c>
      <c r="B883" s="36" t="s">
        <v>1004</v>
      </c>
      <c r="C883" s="89" t="s">
        <v>11</v>
      </c>
      <c r="D883" s="142">
        <v>4</v>
      </c>
      <c r="E883" s="142">
        <v>4</v>
      </c>
      <c r="F883" s="120" t="s">
        <v>1276</v>
      </c>
      <c r="G883" s="177"/>
      <c r="H883" s="186">
        <f t="shared" si="30"/>
        <v>0</v>
      </c>
      <c r="I883" s="186">
        <f t="shared" si="31"/>
        <v>0</v>
      </c>
      <c r="J883" s="112"/>
    </row>
    <row r="884" spans="1:10" ht="47.25" outlineLevel="1" x14ac:dyDescent="0.25">
      <c r="A884" s="89" t="s">
        <v>648</v>
      </c>
      <c r="B884" s="36" t="s">
        <v>91</v>
      </c>
      <c r="C884" s="89" t="s">
        <v>11</v>
      </c>
      <c r="D884" s="142">
        <v>6</v>
      </c>
      <c r="E884" s="142">
        <v>6</v>
      </c>
      <c r="F884" s="120" t="s">
        <v>1276</v>
      </c>
      <c r="G884" s="177"/>
      <c r="H884" s="186">
        <f t="shared" si="30"/>
        <v>0</v>
      </c>
      <c r="I884" s="186">
        <f t="shared" si="31"/>
        <v>0</v>
      </c>
      <c r="J884" s="112"/>
    </row>
    <row r="885" spans="1:10" ht="31.5" outlineLevel="1" x14ac:dyDescent="0.25">
      <c r="A885" s="89" t="s">
        <v>649</v>
      </c>
      <c r="B885" s="36" t="s">
        <v>101</v>
      </c>
      <c r="C885" s="89" t="s">
        <v>127</v>
      </c>
      <c r="D885" s="142" t="s">
        <v>1005</v>
      </c>
      <c r="E885" s="123"/>
      <c r="F885" s="120" t="s">
        <v>1276</v>
      </c>
      <c r="G885" s="177"/>
      <c r="H885" s="186">
        <f t="shared" si="30"/>
        <v>0</v>
      </c>
      <c r="I885" s="186">
        <f t="shared" si="31"/>
        <v>0</v>
      </c>
      <c r="J885" s="112"/>
    </row>
    <row r="886" spans="1:10" ht="31.5" outlineLevel="1" x14ac:dyDescent="0.25">
      <c r="A886" s="89" t="s">
        <v>650</v>
      </c>
      <c r="B886" s="36" t="s">
        <v>104</v>
      </c>
      <c r="C886" s="89" t="s">
        <v>127</v>
      </c>
      <c r="D886" s="142" t="s">
        <v>1006</v>
      </c>
      <c r="E886" s="123"/>
      <c r="F886" s="120" t="s">
        <v>1276</v>
      </c>
      <c r="G886" s="177"/>
      <c r="H886" s="186">
        <f t="shared" si="30"/>
        <v>0</v>
      </c>
      <c r="I886" s="186">
        <f t="shared" si="31"/>
        <v>0</v>
      </c>
      <c r="J886" s="112"/>
    </row>
    <row r="887" spans="1:10" ht="31.5" outlineLevel="1" x14ac:dyDescent="0.25">
      <c r="A887" s="89" t="s">
        <v>652</v>
      </c>
      <c r="B887" s="36" t="s">
        <v>1007</v>
      </c>
      <c r="C887" s="89" t="s">
        <v>748</v>
      </c>
      <c r="D887" s="142">
        <v>1</v>
      </c>
      <c r="E887" s="142">
        <v>1</v>
      </c>
      <c r="F887" s="120" t="s">
        <v>1276</v>
      </c>
      <c r="G887" s="177"/>
      <c r="H887" s="186">
        <f t="shared" si="30"/>
        <v>0</v>
      </c>
      <c r="I887" s="186">
        <f t="shared" si="31"/>
        <v>0</v>
      </c>
      <c r="J887" s="112"/>
    </row>
    <row r="888" spans="1:10" ht="47.25" outlineLevel="1" x14ac:dyDescent="0.25">
      <c r="A888" s="89" t="s">
        <v>653</v>
      </c>
      <c r="B888" s="36" t="s">
        <v>1008</v>
      </c>
      <c r="C888" s="89" t="s">
        <v>748</v>
      </c>
      <c r="D888" s="142">
        <v>13</v>
      </c>
      <c r="E888" s="142">
        <v>13</v>
      </c>
      <c r="F888" s="120" t="s">
        <v>1276</v>
      </c>
      <c r="G888" s="177"/>
      <c r="H888" s="186">
        <f t="shared" si="30"/>
        <v>0</v>
      </c>
      <c r="I888" s="186">
        <f t="shared" si="31"/>
        <v>0</v>
      </c>
      <c r="J888" s="112"/>
    </row>
    <row r="889" spans="1:10" ht="15.75" outlineLevel="1" x14ac:dyDescent="0.25">
      <c r="A889" s="15"/>
      <c r="B889" s="66" t="s">
        <v>107</v>
      </c>
      <c r="C889" s="15"/>
      <c r="D889" s="143"/>
      <c r="E889" s="200"/>
      <c r="F889" s="189"/>
      <c r="G889" s="197"/>
      <c r="H889" s="188"/>
      <c r="I889" s="188"/>
      <c r="J889" s="113"/>
    </row>
    <row r="890" spans="1:10" ht="47.25" outlineLevel="1" x14ac:dyDescent="0.25">
      <c r="A890" s="89">
        <v>21</v>
      </c>
      <c r="B890" s="67" t="s">
        <v>108</v>
      </c>
      <c r="C890" s="68" t="s">
        <v>127</v>
      </c>
      <c r="D890" s="146" t="s">
        <v>1017</v>
      </c>
      <c r="E890" s="132"/>
      <c r="F890" s="120" t="s">
        <v>1276</v>
      </c>
      <c r="G890" s="177"/>
      <c r="H890" s="186"/>
      <c r="I890" s="186">
        <f>SUM(E891*G891+E892*G892+E893*G893+E894*G894+E895*G895+E896*G896+E897*G897+E898*G898)</f>
        <v>0</v>
      </c>
      <c r="J890" s="120" t="s">
        <v>1287</v>
      </c>
    </row>
    <row r="891" spans="1:10" ht="31.5" outlineLevel="1" x14ac:dyDescent="0.25">
      <c r="A891" s="89"/>
      <c r="B891" s="67" t="s">
        <v>109</v>
      </c>
      <c r="C891" s="68" t="s">
        <v>127</v>
      </c>
      <c r="D891" s="146" t="s">
        <v>1012</v>
      </c>
      <c r="E891" s="132"/>
      <c r="F891" s="120" t="s">
        <v>1276</v>
      </c>
      <c r="G891" s="177"/>
      <c r="H891" s="186"/>
      <c r="I891" s="186"/>
      <c r="J891" s="112"/>
    </row>
    <row r="892" spans="1:10" ht="31.5" outlineLevel="1" x14ac:dyDescent="0.25">
      <c r="A892" s="89"/>
      <c r="B892" s="67" t="s">
        <v>110</v>
      </c>
      <c r="C892" s="68" t="s">
        <v>127</v>
      </c>
      <c r="D892" s="146" t="s">
        <v>1013</v>
      </c>
      <c r="E892" s="132"/>
      <c r="F892" s="120" t="s">
        <v>1276</v>
      </c>
      <c r="G892" s="177"/>
      <c r="H892" s="186"/>
      <c r="I892" s="186"/>
      <c r="J892" s="112"/>
    </row>
    <row r="893" spans="1:10" ht="31.5" outlineLevel="1" x14ac:dyDescent="0.25">
      <c r="A893" s="89"/>
      <c r="B893" s="67" t="s">
        <v>111</v>
      </c>
      <c r="C893" s="68" t="s">
        <v>127</v>
      </c>
      <c r="D893" s="146" t="s">
        <v>778</v>
      </c>
      <c r="E893" s="132"/>
      <c r="F893" s="120" t="s">
        <v>1276</v>
      </c>
      <c r="G893" s="177"/>
      <c r="H893" s="186"/>
      <c r="I893" s="186"/>
      <c r="J893" s="112"/>
    </row>
    <row r="894" spans="1:10" ht="31.5" outlineLevel="1" x14ac:dyDescent="0.25">
      <c r="A894" s="89"/>
      <c r="B894" s="67" t="s">
        <v>113</v>
      </c>
      <c r="C894" s="68" t="s">
        <v>127</v>
      </c>
      <c r="D894" s="146" t="s">
        <v>772</v>
      </c>
      <c r="E894" s="132"/>
      <c r="F894" s="120" t="s">
        <v>1276</v>
      </c>
      <c r="G894" s="177"/>
      <c r="H894" s="186"/>
      <c r="I894" s="186"/>
      <c r="J894" s="112"/>
    </row>
    <row r="895" spans="1:10" ht="31.5" outlineLevel="1" x14ac:dyDescent="0.25">
      <c r="A895" s="89"/>
      <c r="B895" s="67" t="s">
        <v>114</v>
      </c>
      <c r="C895" s="68" t="s">
        <v>127</v>
      </c>
      <c r="D895" s="146" t="s">
        <v>772</v>
      </c>
      <c r="E895" s="132"/>
      <c r="F895" s="120" t="s">
        <v>1276</v>
      </c>
      <c r="G895" s="177"/>
      <c r="H895" s="186"/>
      <c r="I895" s="186"/>
      <c r="J895" s="112"/>
    </row>
    <row r="896" spans="1:10" ht="31.5" outlineLevel="1" x14ac:dyDescent="0.25">
      <c r="A896" s="89"/>
      <c r="B896" s="67" t="s">
        <v>1010</v>
      </c>
      <c r="C896" s="68" t="s">
        <v>15</v>
      </c>
      <c r="D896" s="146" t="s">
        <v>1014</v>
      </c>
      <c r="E896" s="132"/>
      <c r="F896" s="120" t="s">
        <v>1276</v>
      </c>
      <c r="G896" s="177"/>
      <c r="H896" s="186"/>
      <c r="I896" s="186"/>
      <c r="J896" s="112"/>
    </row>
    <row r="897" spans="1:10" ht="31.5" outlineLevel="1" x14ac:dyDescent="0.25">
      <c r="A897" s="89"/>
      <c r="B897" s="67" t="s">
        <v>138</v>
      </c>
      <c r="C897" s="68" t="s">
        <v>127</v>
      </c>
      <c r="D897" s="146" t="s">
        <v>1015</v>
      </c>
      <c r="E897" s="132"/>
      <c r="F897" s="120" t="s">
        <v>1276</v>
      </c>
      <c r="G897" s="174"/>
      <c r="H897" s="186"/>
      <c r="I897" s="186"/>
      <c r="J897" s="112"/>
    </row>
    <row r="898" spans="1:10" ht="31.5" outlineLevel="1" x14ac:dyDescent="0.25">
      <c r="A898" s="89"/>
      <c r="B898" s="69" t="s">
        <v>1011</v>
      </c>
      <c r="C898" s="68" t="s">
        <v>15</v>
      </c>
      <c r="D898" s="146" t="s">
        <v>1016</v>
      </c>
      <c r="E898" s="132"/>
      <c r="F898" s="120" t="s">
        <v>1276</v>
      </c>
      <c r="G898" s="174"/>
      <c r="H898" s="186"/>
      <c r="I898" s="186"/>
      <c r="J898" s="112"/>
    </row>
    <row r="899" spans="1:10" ht="47.25" outlineLevel="1" x14ac:dyDescent="0.25">
      <c r="A899" s="89">
        <v>22</v>
      </c>
      <c r="B899" s="67" t="s">
        <v>1018</v>
      </c>
      <c r="C899" s="68" t="s">
        <v>127</v>
      </c>
      <c r="D899" s="146" t="s">
        <v>1020</v>
      </c>
      <c r="E899" s="132"/>
      <c r="F899" s="120" t="s">
        <v>1276</v>
      </c>
      <c r="G899" s="174"/>
      <c r="H899" s="186"/>
      <c r="I899" s="186">
        <f>SUM(E900*G900+E901*G901+E902*G902+E903*G903+E904*G904+E905*G905+E906*G906+E907*G907)</f>
        <v>0</v>
      </c>
      <c r="J899" s="120" t="s">
        <v>1287</v>
      </c>
    </row>
    <row r="900" spans="1:10" ht="31.5" outlineLevel="1" x14ac:dyDescent="0.25">
      <c r="A900" s="89"/>
      <c r="B900" s="67" t="s">
        <v>109</v>
      </c>
      <c r="C900" s="68" t="s">
        <v>127</v>
      </c>
      <c r="D900" s="146" t="s">
        <v>1021</v>
      </c>
      <c r="E900" s="132"/>
      <c r="F900" s="120" t="s">
        <v>1276</v>
      </c>
      <c r="G900" s="174"/>
      <c r="H900" s="186"/>
      <c r="I900" s="186"/>
      <c r="J900" s="112"/>
    </row>
    <row r="901" spans="1:10" ht="31.5" outlineLevel="1" x14ac:dyDescent="0.25">
      <c r="A901" s="89"/>
      <c r="B901" s="67" t="s">
        <v>110</v>
      </c>
      <c r="C901" s="68" t="s">
        <v>127</v>
      </c>
      <c r="D901" s="146" t="s">
        <v>1022</v>
      </c>
      <c r="E901" s="132"/>
      <c r="F901" s="120" t="s">
        <v>1276</v>
      </c>
      <c r="G901" s="174"/>
      <c r="H901" s="186"/>
      <c r="I901" s="186"/>
      <c r="J901" s="112"/>
    </row>
    <row r="902" spans="1:10" ht="31.5" outlineLevel="1" x14ac:dyDescent="0.25">
      <c r="A902" s="89"/>
      <c r="B902" s="67" t="s">
        <v>111</v>
      </c>
      <c r="C902" s="68" t="s">
        <v>127</v>
      </c>
      <c r="D902" s="146" t="s">
        <v>1023</v>
      </c>
      <c r="E902" s="132"/>
      <c r="F902" s="120" t="s">
        <v>1276</v>
      </c>
      <c r="G902" s="174"/>
      <c r="H902" s="186"/>
      <c r="I902" s="186"/>
      <c r="J902" s="112"/>
    </row>
    <row r="903" spans="1:10" ht="31.5" outlineLevel="1" x14ac:dyDescent="0.25">
      <c r="A903" s="89"/>
      <c r="B903" s="67" t="s">
        <v>113</v>
      </c>
      <c r="C903" s="68" t="s">
        <v>127</v>
      </c>
      <c r="D903" s="146" t="s">
        <v>1024</v>
      </c>
      <c r="E903" s="132"/>
      <c r="F903" s="120" t="s">
        <v>1276</v>
      </c>
      <c r="G903" s="174"/>
      <c r="H903" s="186"/>
      <c r="I903" s="186"/>
      <c r="J903" s="112"/>
    </row>
    <row r="904" spans="1:10" ht="31.5" outlineLevel="1" x14ac:dyDescent="0.25">
      <c r="A904" s="89"/>
      <c r="B904" s="67" t="s">
        <v>114</v>
      </c>
      <c r="C904" s="68" t="s">
        <v>127</v>
      </c>
      <c r="D904" s="146" t="s">
        <v>1024</v>
      </c>
      <c r="E904" s="132"/>
      <c r="F904" s="120" t="s">
        <v>1276</v>
      </c>
      <c r="G904" s="174"/>
      <c r="H904" s="186"/>
      <c r="I904" s="186"/>
      <c r="J904" s="112"/>
    </row>
    <row r="905" spans="1:10" ht="31.5" outlineLevel="1" x14ac:dyDescent="0.25">
      <c r="A905" s="89"/>
      <c r="B905" s="67" t="s">
        <v>1010</v>
      </c>
      <c r="C905" s="68" t="s">
        <v>15</v>
      </c>
      <c r="D905" s="146" t="s">
        <v>1025</v>
      </c>
      <c r="E905" s="132"/>
      <c r="F905" s="120" t="s">
        <v>1276</v>
      </c>
      <c r="G905" s="174"/>
      <c r="H905" s="186"/>
      <c r="I905" s="186"/>
      <c r="J905" s="112"/>
    </row>
    <row r="906" spans="1:10" ht="31.5" outlineLevel="1" x14ac:dyDescent="0.25">
      <c r="A906" s="89"/>
      <c r="B906" s="67" t="s">
        <v>138</v>
      </c>
      <c r="C906" s="68" t="s">
        <v>127</v>
      </c>
      <c r="D906" s="146" t="s">
        <v>1026</v>
      </c>
      <c r="E906" s="132"/>
      <c r="F906" s="120" t="s">
        <v>1276</v>
      </c>
      <c r="G906" s="174"/>
      <c r="H906" s="186"/>
      <c r="I906" s="186"/>
      <c r="J906" s="112"/>
    </row>
    <row r="907" spans="1:10" ht="31.5" outlineLevel="1" x14ac:dyDescent="0.25">
      <c r="A907" s="89"/>
      <c r="B907" s="69" t="s">
        <v>1019</v>
      </c>
      <c r="C907" s="68" t="s">
        <v>15</v>
      </c>
      <c r="D907" s="146" t="s">
        <v>1027</v>
      </c>
      <c r="E907" s="132"/>
      <c r="F907" s="120" t="s">
        <v>1276</v>
      </c>
      <c r="G907" s="174"/>
      <c r="H907" s="186"/>
      <c r="I907" s="186"/>
      <c r="J907" s="112"/>
    </row>
    <row r="908" spans="1:10" ht="47.25" outlineLevel="1" x14ac:dyDescent="0.25">
      <c r="A908" s="15">
        <v>23</v>
      </c>
      <c r="B908" s="67" t="s">
        <v>1028</v>
      </c>
      <c r="C908" s="68" t="s">
        <v>127</v>
      </c>
      <c r="D908" s="146" t="s">
        <v>1032</v>
      </c>
      <c r="E908" s="132"/>
      <c r="F908" s="120" t="s">
        <v>1276</v>
      </c>
      <c r="G908" s="181"/>
      <c r="H908" s="186"/>
      <c r="I908" s="186">
        <f>SUM(E909*G909+E910*G910+E911*G911+E912*G912+E913*G913+E914*G914+E915*G915+E916*G916+E917*G917+E918*G918)</f>
        <v>0</v>
      </c>
      <c r="J908" s="120" t="s">
        <v>1287</v>
      </c>
    </row>
    <row r="909" spans="1:10" ht="31.5" outlineLevel="1" x14ac:dyDescent="0.25">
      <c r="A909" s="15"/>
      <c r="B909" s="67" t="s">
        <v>109</v>
      </c>
      <c r="C909" s="68" t="s">
        <v>127</v>
      </c>
      <c r="D909" s="146" t="s">
        <v>1033</v>
      </c>
      <c r="E909" s="132"/>
      <c r="F909" s="120" t="s">
        <v>1276</v>
      </c>
      <c r="G909" s="177"/>
      <c r="H909" s="186"/>
      <c r="I909" s="186"/>
      <c r="J909" s="112"/>
    </row>
    <row r="910" spans="1:10" ht="31.5" outlineLevel="1" x14ac:dyDescent="0.25">
      <c r="A910" s="15"/>
      <c r="B910" s="67" t="s">
        <v>110</v>
      </c>
      <c r="C910" s="68" t="s">
        <v>127</v>
      </c>
      <c r="D910" s="146" t="s">
        <v>1034</v>
      </c>
      <c r="E910" s="132"/>
      <c r="F910" s="120" t="s">
        <v>1276</v>
      </c>
      <c r="G910" s="177"/>
      <c r="H910" s="186"/>
      <c r="I910" s="186"/>
      <c r="J910" s="112"/>
    </row>
    <row r="911" spans="1:10" ht="31.5" outlineLevel="1" x14ac:dyDescent="0.25">
      <c r="A911" s="15"/>
      <c r="B911" s="67" t="s">
        <v>111</v>
      </c>
      <c r="C911" s="68" t="s">
        <v>127</v>
      </c>
      <c r="D911" s="146" t="s">
        <v>1035</v>
      </c>
      <c r="E911" s="132"/>
      <c r="F911" s="120" t="s">
        <v>1276</v>
      </c>
      <c r="G911" s="177"/>
      <c r="H911" s="186"/>
      <c r="I911" s="186"/>
      <c r="J911" s="112"/>
    </row>
    <row r="912" spans="1:10" ht="31.5" outlineLevel="1" x14ac:dyDescent="0.25">
      <c r="A912" s="15"/>
      <c r="B912" s="67" t="s">
        <v>1029</v>
      </c>
      <c r="C912" s="68" t="s">
        <v>127</v>
      </c>
      <c r="D912" s="146" t="s">
        <v>1036</v>
      </c>
      <c r="E912" s="132"/>
      <c r="F912" s="120" t="s">
        <v>1276</v>
      </c>
      <c r="G912" s="177"/>
      <c r="H912" s="186"/>
      <c r="I912" s="186"/>
      <c r="J912" s="112"/>
    </row>
    <row r="913" spans="1:10" ht="31.5" outlineLevel="1" x14ac:dyDescent="0.25">
      <c r="A913" s="15"/>
      <c r="B913" s="67" t="s">
        <v>113</v>
      </c>
      <c r="C913" s="68" t="s">
        <v>127</v>
      </c>
      <c r="D913" s="146" t="s">
        <v>798</v>
      </c>
      <c r="E913" s="132"/>
      <c r="F913" s="120" t="s">
        <v>1276</v>
      </c>
      <c r="G913" s="177"/>
      <c r="H913" s="186"/>
      <c r="I913" s="186"/>
      <c r="J913" s="112"/>
    </row>
    <row r="914" spans="1:10" ht="31.5" outlineLevel="1" x14ac:dyDescent="0.25">
      <c r="A914" s="15"/>
      <c r="B914" s="67" t="s">
        <v>114</v>
      </c>
      <c r="C914" s="68" t="s">
        <v>127</v>
      </c>
      <c r="D914" s="146" t="s">
        <v>798</v>
      </c>
      <c r="E914" s="132"/>
      <c r="F914" s="120" t="s">
        <v>1276</v>
      </c>
      <c r="G914" s="177"/>
      <c r="H914" s="186"/>
      <c r="I914" s="186"/>
      <c r="J914" s="112"/>
    </row>
    <row r="915" spans="1:10" ht="31.5" outlineLevel="1" x14ac:dyDescent="0.25">
      <c r="A915" s="15"/>
      <c r="B915" s="67" t="s">
        <v>1010</v>
      </c>
      <c r="C915" s="68" t="s">
        <v>15</v>
      </c>
      <c r="D915" s="146" t="s">
        <v>1037</v>
      </c>
      <c r="E915" s="132"/>
      <c r="F915" s="120" t="s">
        <v>1276</v>
      </c>
      <c r="G915" s="177"/>
      <c r="H915" s="186"/>
      <c r="I915" s="186"/>
      <c r="J915" s="112"/>
    </row>
    <row r="916" spans="1:10" ht="31.5" outlineLevel="1" x14ac:dyDescent="0.25">
      <c r="A916" s="15"/>
      <c r="B916" s="67" t="s">
        <v>138</v>
      </c>
      <c r="C916" s="68" t="s">
        <v>127</v>
      </c>
      <c r="D916" s="146" t="s">
        <v>1038</v>
      </c>
      <c r="E916" s="132"/>
      <c r="F916" s="120" t="s">
        <v>1276</v>
      </c>
      <c r="G916" s="177"/>
      <c r="H916" s="186"/>
      <c r="I916" s="186"/>
      <c r="J916" s="112"/>
    </row>
    <row r="917" spans="1:10" ht="31.5" outlineLevel="1" x14ac:dyDescent="0.25">
      <c r="A917" s="15"/>
      <c r="B917" s="67" t="s">
        <v>1030</v>
      </c>
      <c r="C917" s="68" t="s">
        <v>15</v>
      </c>
      <c r="D917" s="146" t="s">
        <v>1039</v>
      </c>
      <c r="E917" s="132"/>
      <c r="F917" s="120" t="s">
        <v>1276</v>
      </c>
      <c r="G917" s="177"/>
      <c r="H917" s="186"/>
      <c r="I917" s="186"/>
      <c r="J917" s="112"/>
    </row>
    <row r="918" spans="1:10" ht="31.5" outlineLevel="1" x14ac:dyDescent="0.25">
      <c r="A918" s="15"/>
      <c r="B918" s="69" t="s">
        <v>1031</v>
      </c>
      <c r="C918" s="68" t="s">
        <v>15</v>
      </c>
      <c r="D918" s="146" t="s">
        <v>1040</v>
      </c>
      <c r="E918" s="132"/>
      <c r="F918" s="120" t="s">
        <v>1276</v>
      </c>
      <c r="G918" s="177"/>
      <c r="H918" s="186"/>
      <c r="I918" s="186"/>
      <c r="J918" s="112"/>
    </row>
    <row r="919" spans="1:10" ht="31.5" outlineLevel="1" x14ac:dyDescent="0.25">
      <c r="A919" s="15">
        <v>24</v>
      </c>
      <c r="B919" s="67" t="s">
        <v>1041</v>
      </c>
      <c r="C919" s="68" t="s">
        <v>127</v>
      </c>
      <c r="D919" s="146" t="s">
        <v>1043</v>
      </c>
      <c r="E919" s="132"/>
      <c r="F919" s="120" t="s">
        <v>1276</v>
      </c>
      <c r="G919" s="177"/>
      <c r="H919" s="186"/>
      <c r="I919" s="186">
        <f>SUM(E920*G920+E921*G921+E922*G922+E923*G923+E924*G924+E925*G925+E926*G926+E927*G927+E928*G928+E929*G929)</f>
        <v>0</v>
      </c>
      <c r="J919" s="120" t="s">
        <v>1287</v>
      </c>
    </row>
    <row r="920" spans="1:10" ht="31.5" outlineLevel="1" x14ac:dyDescent="0.25">
      <c r="A920" s="15"/>
      <c r="B920" s="67" t="s">
        <v>109</v>
      </c>
      <c r="C920" s="68" t="s">
        <v>127</v>
      </c>
      <c r="D920" s="146" t="s">
        <v>1044</v>
      </c>
      <c r="E920" s="132"/>
      <c r="F920" s="120" t="s">
        <v>1276</v>
      </c>
      <c r="G920" s="177"/>
      <c r="H920" s="186"/>
      <c r="I920" s="186"/>
      <c r="J920" s="112"/>
    </row>
    <row r="921" spans="1:10" ht="31.5" outlineLevel="1" x14ac:dyDescent="0.25">
      <c r="A921" s="15"/>
      <c r="B921" s="67" t="s">
        <v>110</v>
      </c>
      <c r="C921" s="68" t="s">
        <v>127</v>
      </c>
      <c r="D921" s="146" t="s">
        <v>1045</v>
      </c>
      <c r="E921" s="132"/>
      <c r="F921" s="120" t="s">
        <v>1276</v>
      </c>
      <c r="G921" s="177"/>
      <c r="H921" s="186"/>
      <c r="I921" s="186"/>
      <c r="J921" s="112"/>
    </row>
    <row r="922" spans="1:10" ht="31.5" outlineLevel="1" x14ac:dyDescent="0.25">
      <c r="A922" s="15"/>
      <c r="B922" s="67" t="s">
        <v>111</v>
      </c>
      <c r="C922" s="68" t="s">
        <v>127</v>
      </c>
      <c r="D922" s="146" t="s">
        <v>1046</v>
      </c>
      <c r="E922" s="132"/>
      <c r="F922" s="120" t="s">
        <v>1276</v>
      </c>
      <c r="G922" s="177"/>
      <c r="H922" s="186"/>
      <c r="I922" s="186"/>
      <c r="J922" s="112"/>
    </row>
    <row r="923" spans="1:10" ht="31.5" outlineLevel="1" x14ac:dyDescent="0.25">
      <c r="A923" s="15"/>
      <c r="B923" s="67" t="s">
        <v>113</v>
      </c>
      <c r="C923" s="68" t="s">
        <v>127</v>
      </c>
      <c r="D923" s="146" t="s">
        <v>1047</v>
      </c>
      <c r="E923" s="132"/>
      <c r="F923" s="120" t="s">
        <v>1276</v>
      </c>
      <c r="G923" s="177"/>
      <c r="H923" s="186"/>
      <c r="I923" s="186"/>
      <c r="J923" s="112"/>
    </row>
    <row r="924" spans="1:10" ht="31.5" outlineLevel="1" x14ac:dyDescent="0.25">
      <c r="A924" s="15"/>
      <c r="B924" s="67" t="s">
        <v>114</v>
      </c>
      <c r="C924" s="68" t="s">
        <v>127</v>
      </c>
      <c r="D924" s="146" t="s">
        <v>1047</v>
      </c>
      <c r="E924" s="132"/>
      <c r="F924" s="120" t="s">
        <v>1276</v>
      </c>
      <c r="G924" s="177"/>
      <c r="H924" s="186"/>
      <c r="I924" s="186"/>
      <c r="J924" s="112"/>
    </row>
    <row r="925" spans="1:10" ht="31.5" outlineLevel="1" x14ac:dyDescent="0.25">
      <c r="A925" s="15"/>
      <c r="B925" s="67" t="s">
        <v>136</v>
      </c>
      <c r="C925" s="68" t="s">
        <v>127</v>
      </c>
      <c r="D925" s="146" t="s">
        <v>1048</v>
      </c>
      <c r="E925" s="132"/>
      <c r="F925" s="120" t="s">
        <v>1276</v>
      </c>
      <c r="G925" s="177"/>
      <c r="H925" s="186"/>
      <c r="I925" s="186"/>
      <c r="J925" s="112"/>
    </row>
    <row r="926" spans="1:10" ht="31.5" outlineLevel="1" x14ac:dyDescent="0.25">
      <c r="A926" s="15"/>
      <c r="B926" s="67" t="s">
        <v>1010</v>
      </c>
      <c r="C926" s="68" t="s">
        <v>15</v>
      </c>
      <c r="D926" s="146" t="s">
        <v>1049</v>
      </c>
      <c r="E926" s="132"/>
      <c r="F926" s="120" t="s">
        <v>1276</v>
      </c>
      <c r="G926" s="177"/>
      <c r="H926" s="186"/>
      <c r="I926" s="186"/>
      <c r="J926" s="112"/>
    </row>
    <row r="927" spans="1:10" ht="31.5" outlineLevel="1" x14ac:dyDescent="0.25">
      <c r="A927" s="15"/>
      <c r="B927" s="67" t="s">
        <v>138</v>
      </c>
      <c r="C927" s="68" t="s">
        <v>127</v>
      </c>
      <c r="D927" s="146" t="s">
        <v>1048</v>
      </c>
      <c r="E927" s="132"/>
      <c r="F927" s="120" t="s">
        <v>1276</v>
      </c>
      <c r="G927" s="177"/>
      <c r="H927" s="186"/>
      <c r="I927" s="186"/>
      <c r="J927" s="112"/>
    </row>
    <row r="928" spans="1:10" ht="31.5" outlineLevel="1" x14ac:dyDescent="0.25">
      <c r="A928" s="15"/>
      <c r="B928" s="67" t="s">
        <v>1042</v>
      </c>
      <c r="C928" s="68" t="s">
        <v>15</v>
      </c>
      <c r="D928" s="146" t="s">
        <v>1050</v>
      </c>
      <c r="E928" s="132"/>
      <c r="F928" s="120" t="s">
        <v>1276</v>
      </c>
      <c r="G928" s="177"/>
      <c r="H928" s="186"/>
      <c r="I928" s="186"/>
      <c r="J928" s="112"/>
    </row>
    <row r="929" spans="1:10" ht="31.5" outlineLevel="1" x14ac:dyDescent="0.25">
      <c r="A929" s="15"/>
      <c r="B929" s="69" t="s">
        <v>142</v>
      </c>
      <c r="C929" s="68" t="s">
        <v>127</v>
      </c>
      <c r="D929" s="146" t="s">
        <v>1051</v>
      </c>
      <c r="E929" s="132"/>
      <c r="F929" s="120" t="s">
        <v>1276</v>
      </c>
      <c r="G929" s="177"/>
      <c r="H929" s="186"/>
      <c r="I929" s="186"/>
      <c r="J929" s="112"/>
    </row>
    <row r="930" spans="1:10" ht="47.25" outlineLevel="1" x14ac:dyDescent="0.25">
      <c r="A930" s="15">
        <v>25</v>
      </c>
      <c r="B930" s="67" t="s">
        <v>1052</v>
      </c>
      <c r="C930" s="68" t="s">
        <v>1056</v>
      </c>
      <c r="D930" s="146" t="s">
        <v>1057</v>
      </c>
      <c r="E930" s="132"/>
      <c r="F930" s="120" t="s">
        <v>1276</v>
      </c>
      <c r="G930" s="177"/>
      <c r="H930" s="186"/>
      <c r="I930" s="186">
        <f>SUM(E931*G931+E932*G932+E933*G933+E934*G934+E935*G935+E936*G936+E937*G937+E938*G938+E939*G939+E940*G940+E941*G941+E942*G942)</f>
        <v>0</v>
      </c>
      <c r="J930" s="120" t="s">
        <v>1287</v>
      </c>
    </row>
    <row r="931" spans="1:10" ht="31.5" outlineLevel="1" x14ac:dyDescent="0.25">
      <c r="A931" s="15"/>
      <c r="B931" s="67" t="s">
        <v>109</v>
      </c>
      <c r="C931" s="68" t="s">
        <v>1056</v>
      </c>
      <c r="D931" s="146" t="s">
        <v>1058</v>
      </c>
      <c r="E931" s="132"/>
      <c r="F931" s="120" t="s">
        <v>1276</v>
      </c>
      <c r="G931" s="177"/>
      <c r="H931" s="186"/>
      <c r="I931" s="186"/>
      <c r="J931" s="112"/>
    </row>
    <row r="932" spans="1:10" ht="31.5" outlineLevel="1" x14ac:dyDescent="0.25">
      <c r="A932" s="15"/>
      <c r="B932" s="67" t="s">
        <v>110</v>
      </c>
      <c r="C932" s="68" t="s">
        <v>1056</v>
      </c>
      <c r="D932" s="146" t="s">
        <v>1059</v>
      </c>
      <c r="E932" s="132"/>
      <c r="F932" s="120" t="s">
        <v>1276</v>
      </c>
      <c r="G932" s="177"/>
      <c r="H932" s="186"/>
      <c r="I932" s="186"/>
      <c r="J932" s="112"/>
    </row>
    <row r="933" spans="1:10" ht="31.5" outlineLevel="1" x14ac:dyDescent="0.25">
      <c r="A933" s="15"/>
      <c r="B933" s="67" t="s">
        <v>111</v>
      </c>
      <c r="C933" s="68" t="s">
        <v>1056</v>
      </c>
      <c r="D933" s="146" t="s">
        <v>1060</v>
      </c>
      <c r="E933" s="132"/>
      <c r="F933" s="120" t="s">
        <v>1276</v>
      </c>
      <c r="G933" s="177"/>
      <c r="H933" s="186"/>
      <c r="I933" s="186"/>
      <c r="J933" s="112"/>
    </row>
    <row r="934" spans="1:10" ht="31.5" outlineLevel="1" x14ac:dyDescent="0.25">
      <c r="A934" s="15"/>
      <c r="B934" s="67" t="s">
        <v>1053</v>
      </c>
      <c r="C934" s="68" t="s">
        <v>1056</v>
      </c>
      <c r="D934" s="146" t="s">
        <v>1061</v>
      </c>
      <c r="E934" s="132"/>
      <c r="F934" s="120" t="s">
        <v>1276</v>
      </c>
      <c r="G934" s="177"/>
      <c r="H934" s="186"/>
      <c r="I934" s="186"/>
      <c r="J934" s="112"/>
    </row>
    <row r="935" spans="1:10" ht="31.5" outlineLevel="1" x14ac:dyDescent="0.25">
      <c r="A935" s="15"/>
      <c r="B935" s="67" t="s">
        <v>113</v>
      </c>
      <c r="C935" s="68" t="s">
        <v>1056</v>
      </c>
      <c r="D935" s="146" t="s">
        <v>1062</v>
      </c>
      <c r="E935" s="132"/>
      <c r="F935" s="120" t="s">
        <v>1276</v>
      </c>
      <c r="G935" s="177"/>
      <c r="H935" s="186"/>
      <c r="I935" s="186"/>
      <c r="J935" s="112"/>
    </row>
    <row r="936" spans="1:10" ht="31.5" outlineLevel="1" x14ac:dyDescent="0.25">
      <c r="A936" s="15"/>
      <c r="B936" s="67" t="s">
        <v>114</v>
      </c>
      <c r="C936" s="68" t="s">
        <v>1056</v>
      </c>
      <c r="D936" s="146" t="s">
        <v>1062</v>
      </c>
      <c r="E936" s="132"/>
      <c r="F936" s="120" t="s">
        <v>1276</v>
      </c>
      <c r="G936" s="177"/>
      <c r="H936" s="186"/>
      <c r="I936" s="186"/>
      <c r="J936" s="112"/>
    </row>
    <row r="937" spans="1:10" ht="31.5" outlineLevel="1" x14ac:dyDescent="0.25">
      <c r="A937" s="15"/>
      <c r="B937" s="67" t="s">
        <v>136</v>
      </c>
      <c r="C937" s="68" t="s">
        <v>1056</v>
      </c>
      <c r="D937" s="146" t="s">
        <v>1063</v>
      </c>
      <c r="E937" s="132"/>
      <c r="F937" s="120" t="s">
        <v>1276</v>
      </c>
      <c r="G937" s="177"/>
      <c r="H937" s="186"/>
      <c r="I937" s="186"/>
      <c r="J937" s="112"/>
    </row>
    <row r="938" spans="1:10" ht="31.5" outlineLevel="1" x14ac:dyDescent="0.25">
      <c r="A938" s="15"/>
      <c r="B938" s="67" t="s">
        <v>1010</v>
      </c>
      <c r="C938" s="68" t="s">
        <v>488</v>
      </c>
      <c r="D938" s="146" t="s">
        <v>1064</v>
      </c>
      <c r="E938" s="132"/>
      <c r="F938" s="120" t="s">
        <v>1276</v>
      </c>
      <c r="G938" s="177"/>
      <c r="H938" s="186"/>
      <c r="I938" s="186"/>
      <c r="J938" s="112"/>
    </row>
    <row r="939" spans="1:10" ht="31.5" outlineLevel="1" x14ac:dyDescent="0.25">
      <c r="A939" s="15"/>
      <c r="B939" s="67" t="s">
        <v>138</v>
      </c>
      <c r="C939" s="70" t="s">
        <v>1056</v>
      </c>
      <c r="D939" s="146" t="s">
        <v>1063</v>
      </c>
      <c r="E939" s="132"/>
      <c r="F939" s="120" t="s">
        <v>1276</v>
      </c>
      <c r="G939" s="177"/>
      <c r="H939" s="186"/>
      <c r="I939" s="186"/>
      <c r="J939" s="112"/>
    </row>
    <row r="940" spans="1:10" ht="31.5" outlineLevel="1" x14ac:dyDescent="0.25">
      <c r="A940" s="15"/>
      <c r="B940" s="67" t="s">
        <v>1054</v>
      </c>
      <c r="C940" s="68" t="s">
        <v>488</v>
      </c>
      <c r="D940" s="146" t="s">
        <v>1065</v>
      </c>
      <c r="E940" s="132"/>
      <c r="F940" s="120" t="s">
        <v>1276</v>
      </c>
      <c r="G940" s="177"/>
      <c r="H940" s="186"/>
      <c r="I940" s="186"/>
      <c r="J940" s="112"/>
    </row>
    <row r="941" spans="1:10" ht="31.5" outlineLevel="1" x14ac:dyDescent="0.25">
      <c r="A941" s="15"/>
      <c r="B941" s="67" t="s">
        <v>1031</v>
      </c>
      <c r="C941" s="68" t="s">
        <v>488</v>
      </c>
      <c r="D941" s="146" t="s">
        <v>1066</v>
      </c>
      <c r="E941" s="132"/>
      <c r="F941" s="120" t="s">
        <v>1276</v>
      </c>
      <c r="G941" s="177"/>
      <c r="H941" s="186"/>
      <c r="I941" s="186"/>
      <c r="J941" s="112"/>
    </row>
    <row r="942" spans="1:10" ht="31.5" outlineLevel="1" x14ac:dyDescent="0.25">
      <c r="A942" s="15"/>
      <c r="B942" s="69" t="s">
        <v>1055</v>
      </c>
      <c r="C942" s="68" t="s">
        <v>127</v>
      </c>
      <c r="D942" s="156" t="s">
        <v>1067</v>
      </c>
      <c r="E942" s="133"/>
      <c r="F942" s="120" t="s">
        <v>1276</v>
      </c>
      <c r="G942" s="177"/>
      <c r="H942" s="186"/>
      <c r="I942" s="186"/>
      <c r="J942" s="112"/>
    </row>
    <row r="943" spans="1:10" ht="31.5" outlineLevel="1" x14ac:dyDescent="0.25">
      <c r="A943" s="15">
        <v>26</v>
      </c>
      <c r="B943" s="67" t="s">
        <v>1068</v>
      </c>
      <c r="C943" s="68" t="s">
        <v>163</v>
      </c>
      <c r="D943" s="146" t="s">
        <v>1070</v>
      </c>
      <c r="E943" s="132"/>
      <c r="F943" s="120" t="s">
        <v>1276</v>
      </c>
      <c r="G943" s="177"/>
      <c r="H943" s="186"/>
      <c r="I943" s="186">
        <f>E944*G944+E945*G945+E946*G946+E947*G947+E948*G948+E949*G949+E950*G950+E951*G951+E952*G952+E953*G953+E954*G954</f>
        <v>0</v>
      </c>
      <c r="J943" s="120" t="s">
        <v>1287</v>
      </c>
    </row>
    <row r="944" spans="1:10" ht="31.5" outlineLevel="1" x14ac:dyDescent="0.25">
      <c r="A944" s="15"/>
      <c r="B944" s="67" t="s">
        <v>146</v>
      </c>
      <c r="C944" s="68" t="s">
        <v>163</v>
      </c>
      <c r="D944" s="146" t="s">
        <v>1071</v>
      </c>
      <c r="E944" s="132"/>
      <c r="F944" s="120" t="s">
        <v>1276</v>
      </c>
      <c r="G944" s="177"/>
      <c r="H944" s="186"/>
      <c r="I944" s="186"/>
      <c r="J944" s="112"/>
    </row>
    <row r="945" spans="1:10" ht="31.5" outlineLevel="1" x14ac:dyDescent="0.25">
      <c r="A945" s="15"/>
      <c r="B945" s="67" t="s">
        <v>148</v>
      </c>
      <c r="C945" s="68" t="s">
        <v>163</v>
      </c>
      <c r="D945" s="146" t="s">
        <v>1072</v>
      </c>
      <c r="E945" s="132"/>
      <c r="F945" s="120" t="s">
        <v>1276</v>
      </c>
      <c r="G945" s="177"/>
      <c r="H945" s="186"/>
      <c r="I945" s="186"/>
      <c r="J945" s="112"/>
    </row>
    <row r="946" spans="1:10" ht="31.5" outlineLevel="1" x14ac:dyDescent="0.25">
      <c r="A946" s="15"/>
      <c r="B946" s="67" t="s">
        <v>111</v>
      </c>
      <c r="C946" s="68" t="s">
        <v>163</v>
      </c>
      <c r="D946" s="146" t="s">
        <v>1073</v>
      </c>
      <c r="E946" s="132"/>
      <c r="F946" s="120" t="s">
        <v>1276</v>
      </c>
      <c r="G946" s="177"/>
      <c r="H946" s="186"/>
      <c r="I946" s="186"/>
      <c r="J946" s="112"/>
    </row>
    <row r="947" spans="1:10" ht="31.5" outlineLevel="1" x14ac:dyDescent="0.25">
      <c r="A947" s="15"/>
      <c r="B947" s="67" t="s">
        <v>151</v>
      </c>
      <c r="C947" s="68" t="s">
        <v>163</v>
      </c>
      <c r="D947" s="146" t="s">
        <v>172</v>
      </c>
      <c r="E947" s="132"/>
      <c r="F947" s="120" t="s">
        <v>1276</v>
      </c>
      <c r="G947" s="177"/>
      <c r="H947" s="186"/>
      <c r="I947" s="186"/>
      <c r="J947" s="112"/>
    </row>
    <row r="948" spans="1:10" ht="31.5" outlineLevel="1" x14ac:dyDescent="0.25">
      <c r="A948" s="15"/>
      <c r="B948" s="67" t="s">
        <v>153</v>
      </c>
      <c r="C948" s="68" t="s">
        <v>163</v>
      </c>
      <c r="D948" s="146" t="s">
        <v>1074</v>
      </c>
      <c r="E948" s="132"/>
      <c r="F948" s="120" t="s">
        <v>1276</v>
      </c>
      <c r="G948" s="177"/>
      <c r="H948" s="186"/>
      <c r="I948" s="186"/>
      <c r="J948" s="112"/>
    </row>
    <row r="949" spans="1:10" ht="31.5" outlineLevel="1" x14ac:dyDescent="0.25">
      <c r="A949" s="15"/>
      <c r="B949" s="67" t="s">
        <v>136</v>
      </c>
      <c r="C949" s="68" t="s">
        <v>163</v>
      </c>
      <c r="D949" s="146" t="s">
        <v>1075</v>
      </c>
      <c r="E949" s="132"/>
      <c r="F949" s="120" t="s">
        <v>1276</v>
      </c>
      <c r="G949" s="177"/>
      <c r="H949" s="186"/>
      <c r="I949" s="186"/>
      <c r="J949" s="112"/>
    </row>
    <row r="950" spans="1:10" ht="31.5" outlineLevel="1" x14ac:dyDescent="0.25">
      <c r="A950" s="15"/>
      <c r="B950" s="67" t="s">
        <v>1010</v>
      </c>
      <c r="C950" s="68" t="s">
        <v>15</v>
      </c>
      <c r="D950" s="146" t="s">
        <v>1076</v>
      </c>
      <c r="E950" s="132"/>
      <c r="F950" s="120" t="s">
        <v>1276</v>
      </c>
      <c r="G950" s="177"/>
      <c r="H950" s="186"/>
      <c r="I950" s="186"/>
      <c r="J950" s="112"/>
    </row>
    <row r="951" spans="1:10" ht="31.5" outlineLevel="1" x14ac:dyDescent="0.25">
      <c r="A951" s="15"/>
      <c r="B951" s="67" t="s">
        <v>138</v>
      </c>
      <c r="C951" s="68" t="s">
        <v>163</v>
      </c>
      <c r="D951" s="146" t="s">
        <v>1077</v>
      </c>
      <c r="E951" s="132"/>
      <c r="F951" s="120" t="s">
        <v>1276</v>
      </c>
      <c r="G951" s="177"/>
      <c r="H951" s="186"/>
      <c r="I951" s="186"/>
      <c r="J951" s="112"/>
    </row>
    <row r="952" spans="1:10" ht="31.5" outlineLevel="1" x14ac:dyDescent="0.25">
      <c r="A952" s="15"/>
      <c r="B952" s="67" t="s">
        <v>1069</v>
      </c>
      <c r="C952" s="68" t="s">
        <v>15</v>
      </c>
      <c r="D952" s="146" t="s">
        <v>1078</v>
      </c>
      <c r="E952" s="132"/>
      <c r="F952" s="120" t="s">
        <v>1276</v>
      </c>
      <c r="G952" s="177"/>
      <c r="H952" s="186"/>
      <c r="I952" s="186"/>
      <c r="J952" s="112"/>
    </row>
    <row r="953" spans="1:10" ht="31.5" outlineLevel="1" x14ac:dyDescent="0.25">
      <c r="A953" s="15"/>
      <c r="B953" s="67" t="s">
        <v>160</v>
      </c>
      <c r="C953" s="68" t="s">
        <v>164</v>
      </c>
      <c r="D953" s="146" t="s">
        <v>1079</v>
      </c>
      <c r="E953" s="132"/>
      <c r="F953" s="120" t="s">
        <v>1276</v>
      </c>
      <c r="G953" s="177"/>
      <c r="H953" s="186"/>
      <c r="I953" s="186"/>
      <c r="J953" s="112"/>
    </row>
    <row r="954" spans="1:10" ht="31.5" outlineLevel="1" x14ac:dyDescent="0.25">
      <c r="A954" s="15"/>
      <c r="B954" s="69" t="s">
        <v>1055</v>
      </c>
      <c r="C954" s="68" t="s">
        <v>127</v>
      </c>
      <c r="D954" s="146" t="s">
        <v>1080</v>
      </c>
      <c r="E954" s="132"/>
      <c r="F954" s="120" t="s">
        <v>1276</v>
      </c>
      <c r="G954" s="177"/>
      <c r="H954" s="186"/>
      <c r="I954" s="186"/>
      <c r="J954" s="112"/>
    </row>
    <row r="955" spans="1:10" ht="47.25" outlineLevel="1" x14ac:dyDescent="0.25">
      <c r="A955" s="39">
        <v>27</v>
      </c>
      <c r="B955" s="67" t="s">
        <v>1081</v>
      </c>
      <c r="C955" s="68" t="s">
        <v>163</v>
      </c>
      <c r="D955" s="146" t="s">
        <v>1084</v>
      </c>
      <c r="E955" s="132"/>
      <c r="F955" s="120" t="s">
        <v>1276</v>
      </c>
      <c r="G955" s="177"/>
      <c r="H955" s="186"/>
      <c r="I955" s="186">
        <f>SUM(E956*G956+E957*G957+E958*G958+E959*G959+E960*G960+E961*G961+E962*G962+E963*G963+E964*G964+E965*G965+E966*G966+E967*G967+E968*G968)</f>
        <v>0</v>
      </c>
      <c r="J955" s="120" t="s">
        <v>1287</v>
      </c>
    </row>
    <row r="956" spans="1:10" ht="31.5" outlineLevel="1" x14ac:dyDescent="0.25">
      <c r="A956" s="35"/>
      <c r="B956" s="67" t="s">
        <v>146</v>
      </c>
      <c r="C956" s="68" t="s">
        <v>163</v>
      </c>
      <c r="D956" s="146" t="s">
        <v>1085</v>
      </c>
      <c r="E956" s="132"/>
      <c r="F956" s="120" t="s">
        <v>1276</v>
      </c>
      <c r="G956" s="177"/>
      <c r="H956" s="186"/>
      <c r="I956" s="186"/>
      <c r="J956" s="112"/>
    </row>
    <row r="957" spans="1:10" ht="31.5" outlineLevel="1" x14ac:dyDescent="0.25">
      <c r="A957" s="35"/>
      <c r="B957" s="67" t="s">
        <v>148</v>
      </c>
      <c r="C957" s="68" t="s">
        <v>163</v>
      </c>
      <c r="D957" s="146" t="s">
        <v>149</v>
      </c>
      <c r="E957" s="132"/>
      <c r="F957" s="120" t="s">
        <v>1276</v>
      </c>
      <c r="G957" s="177"/>
      <c r="H957" s="186"/>
      <c r="I957" s="186"/>
      <c r="J957" s="112"/>
    </row>
    <row r="958" spans="1:10" ht="31.5" outlineLevel="1" x14ac:dyDescent="0.25">
      <c r="A958" s="35"/>
      <c r="B958" s="67" t="s">
        <v>1082</v>
      </c>
      <c r="C958" s="68" t="s">
        <v>163</v>
      </c>
      <c r="D958" s="146" t="s">
        <v>1086</v>
      </c>
      <c r="E958" s="132"/>
      <c r="F958" s="120" t="s">
        <v>1276</v>
      </c>
      <c r="G958" s="177"/>
      <c r="H958" s="186"/>
      <c r="I958" s="186"/>
      <c r="J958" s="112"/>
    </row>
    <row r="959" spans="1:10" ht="31.5" outlineLevel="1" x14ac:dyDescent="0.25">
      <c r="A959" s="35"/>
      <c r="B959" s="67" t="s">
        <v>151</v>
      </c>
      <c r="C959" s="68" t="s">
        <v>163</v>
      </c>
      <c r="D959" s="146" t="s">
        <v>1087</v>
      </c>
      <c r="E959" s="132"/>
      <c r="F959" s="120" t="s">
        <v>1276</v>
      </c>
      <c r="G959" s="177"/>
      <c r="H959" s="186"/>
      <c r="I959" s="186"/>
      <c r="J959" s="112"/>
    </row>
    <row r="960" spans="1:10" ht="31.5" outlineLevel="1" x14ac:dyDescent="0.25">
      <c r="A960" s="35"/>
      <c r="B960" s="67" t="s">
        <v>153</v>
      </c>
      <c r="C960" s="68" t="s">
        <v>163</v>
      </c>
      <c r="D960" s="146" t="s">
        <v>1088</v>
      </c>
      <c r="E960" s="132"/>
      <c r="F960" s="120" t="s">
        <v>1276</v>
      </c>
      <c r="G960" s="177"/>
      <c r="H960" s="186"/>
      <c r="I960" s="186"/>
      <c r="J960" s="112"/>
    </row>
    <row r="961" spans="1:10" ht="31.5" outlineLevel="1" x14ac:dyDescent="0.25">
      <c r="A961" s="35"/>
      <c r="B961" s="67" t="s">
        <v>170</v>
      </c>
      <c r="C961" s="68" t="s">
        <v>163</v>
      </c>
      <c r="D961" s="146" t="s">
        <v>1089</v>
      </c>
      <c r="E961" s="132"/>
      <c r="F961" s="120" t="s">
        <v>1276</v>
      </c>
      <c r="G961" s="177"/>
      <c r="H961" s="186"/>
      <c r="I961" s="186"/>
      <c r="J961" s="112"/>
    </row>
    <row r="962" spans="1:10" ht="31.5" outlineLevel="1" x14ac:dyDescent="0.25">
      <c r="A962" s="35"/>
      <c r="B962" s="67" t="s">
        <v>136</v>
      </c>
      <c r="C962" s="68" t="s">
        <v>163</v>
      </c>
      <c r="D962" s="146" t="s">
        <v>1090</v>
      </c>
      <c r="E962" s="132"/>
      <c r="F962" s="120" t="s">
        <v>1276</v>
      </c>
      <c r="G962" s="177"/>
      <c r="H962" s="186"/>
      <c r="I962" s="186"/>
      <c r="J962" s="112"/>
    </row>
    <row r="963" spans="1:10" ht="31.5" outlineLevel="1" x14ac:dyDescent="0.25">
      <c r="A963" s="35"/>
      <c r="B963" s="67" t="s">
        <v>1010</v>
      </c>
      <c r="C963" s="68" t="s">
        <v>15</v>
      </c>
      <c r="D963" s="146" t="s">
        <v>1091</v>
      </c>
      <c r="E963" s="132"/>
      <c r="F963" s="120" t="s">
        <v>1276</v>
      </c>
      <c r="G963" s="177"/>
      <c r="H963" s="186"/>
      <c r="I963" s="186"/>
      <c r="J963" s="112"/>
    </row>
    <row r="964" spans="1:10" ht="31.5" outlineLevel="1" x14ac:dyDescent="0.25">
      <c r="A964" s="35"/>
      <c r="B964" s="67" t="s">
        <v>138</v>
      </c>
      <c r="C964" s="68" t="s">
        <v>163</v>
      </c>
      <c r="D964" s="146" t="s">
        <v>1092</v>
      </c>
      <c r="E964" s="132"/>
      <c r="F964" s="120" t="s">
        <v>1276</v>
      </c>
      <c r="G964" s="177"/>
      <c r="H964" s="186"/>
      <c r="I964" s="186"/>
      <c r="J964" s="112"/>
    </row>
    <row r="965" spans="1:10" ht="31.5" outlineLevel="1" x14ac:dyDescent="0.25">
      <c r="A965" s="35"/>
      <c r="B965" s="67" t="s">
        <v>1083</v>
      </c>
      <c r="C965" s="68" t="s">
        <v>15</v>
      </c>
      <c r="D965" s="146" t="s">
        <v>1093</v>
      </c>
      <c r="E965" s="132"/>
      <c r="F965" s="120" t="s">
        <v>1276</v>
      </c>
      <c r="G965" s="177"/>
      <c r="H965" s="186"/>
      <c r="I965" s="186"/>
      <c r="J965" s="112"/>
    </row>
    <row r="966" spans="1:10" ht="31.5" outlineLevel="1" x14ac:dyDescent="0.25">
      <c r="A966" s="35"/>
      <c r="B966" s="67" t="s">
        <v>160</v>
      </c>
      <c r="C966" s="68" t="s">
        <v>164</v>
      </c>
      <c r="D966" s="146" t="s">
        <v>1094</v>
      </c>
      <c r="E966" s="132"/>
      <c r="F966" s="120" t="s">
        <v>1276</v>
      </c>
      <c r="G966" s="177"/>
      <c r="H966" s="186"/>
      <c r="I966" s="186"/>
      <c r="J966" s="112"/>
    </row>
    <row r="967" spans="1:10" ht="31.5" outlineLevel="1" x14ac:dyDescent="0.25">
      <c r="A967" s="35"/>
      <c r="B967" s="67" t="s">
        <v>181</v>
      </c>
      <c r="C967" s="68" t="s">
        <v>15</v>
      </c>
      <c r="D967" s="146" t="s">
        <v>1095</v>
      </c>
      <c r="E967" s="132"/>
      <c r="F967" s="120" t="s">
        <v>1276</v>
      </c>
      <c r="G967" s="177"/>
      <c r="H967" s="186"/>
      <c r="I967" s="186"/>
      <c r="J967" s="112"/>
    </row>
    <row r="968" spans="1:10" ht="31.5" outlineLevel="1" x14ac:dyDescent="0.25">
      <c r="A968" s="35"/>
      <c r="B968" s="71" t="s">
        <v>1055</v>
      </c>
      <c r="C968" s="72" t="s">
        <v>127</v>
      </c>
      <c r="D968" s="157" t="s">
        <v>1096</v>
      </c>
      <c r="E968" s="134"/>
      <c r="F968" s="120" t="s">
        <v>1276</v>
      </c>
      <c r="G968" s="177"/>
      <c r="H968" s="186"/>
      <c r="I968" s="186"/>
      <c r="J968" s="112"/>
    </row>
    <row r="969" spans="1:10" ht="31.5" outlineLevel="1" x14ac:dyDescent="0.25">
      <c r="A969" s="38">
        <v>28</v>
      </c>
      <c r="B969" s="36" t="s">
        <v>867</v>
      </c>
      <c r="C969" s="89" t="s">
        <v>185</v>
      </c>
      <c r="D969" s="142" t="s">
        <v>1097</v>
      </c>
      <c r="E969" s="123"/>
      <c r="F969" s="120" t="s">
        <v>1276</v>
      </c>
      <c r="G969" s="177"/>
      <c r="H969" s="186">
        <f t="shared" ref="H969:H996" si="32">G969*E969</f>
        <v>0</v>
      </c>
      <c r="I969" s="186">
        <f t="shared" ref="I969:I996" si="33">H969</f>
        <v>0</v>
      </c>
      <c r="J969" s="112"/>
    </row>
    <row r="970" spans="1:10" ht="31.5" outlineLevel="1" x14ac:dyDescent="0.25">
      <c r="A970" s="38">
        <v>29</v>
      </c>
      <c r="B970" s="36" t="s">
        <v>869</v>
      </c>
      <c r="C970" s="89" t="s">
        <v>185</v>
      </c>
      <c r="D970" s="142" t="s">
        <v>1098</v>
      </c>
      <c r="E970" s="123"/>
      <c r="F970" s="120" t="s">
        <v>1276</v>
      </c>
      <c r="G970" s="177"/>
      <c r="H970" s="186">
        <f t="shared" si="32"/>
        <v>0</v>
      </c>
      <c r="I970" s="186">
        <f t="shared" si="33"/>
        <v>0</v>
      </c>
      <c r="J970" s="112"/>
    </row>
    <row r="971" spans="1:10" ht="31.5" outlineLevel="1" x14ac:dyDescent="0.25">
      <c r="A971" s="38">
        <v>30</v>
      </c>
      <c r="B971" s="36" t="s">
        <v>871</v>
      </c>
      <c r="C971" s="89" t="s">
        <v>185</v>
      </c>
      <c r="D971" s="142" t="s">
        <v>1099</v>
      </c>
      <c r="E971" s="123"/>
      <c r="F971" s="120" t="s">
        <v>1276</v>
      </c>
      <c r="G971" s="177"/>
      <c r="H971" s="186">
        <f t="shared" si="32"/>
        <v>0</v>
      </c>
      <c r="I971" s="186">
        <f t="shared" si="33"/>
        <v>0</v>
      </c>
      <c r="J971" s="112"/>
    </row>
    <row r="972" spans="1:10" ht="15.75" outlineLevel="1" x14ac:dyDescent="0.25">
      <c r="A972" s="35"/>
      <c r="B972" s="73" t="s">
        <v>14</v>
      </c>
      <c r="C972" s="74"/>
      <c r="D972" s="158"/>
      <c r="E972" s="201"/>
      <c r="F972" s="189"/>
      <c r="G972" s="197"/>
      <c r="H972" s="188"/>
      <c r="I972" s="188"/>
      <c r="J972" s="113"/>
    </row>
    <row r="973" spans="1:10" ht="31.5" outlineLevel="1" x14ac:dyDescent="0.25">
      <c r="A973" s="38">
        <v>31</v>
      </c>
      <c r="B973" s="36" t="s">
        <v>189</v>
      </c>
      <c r="C973" s="89" t="s">
        <v>663</v>
      </c>
      <c r="D973" s="142">
        <v>164.4</v>
      </c>
      <c r="E973" s="142">
        <v>164.4</v>
      </c>
      <c r="F973" s="120" t="s">
        <v>1276</v>
      </c>
      <c r="G973" s="177"/>
      <c r="H973" s="186">
        <f t="shared" si="32"/>
        <v>0</v>
      </c>
      <c r="I973" s="186">
        <f t="shared" si="33"/>
        <v>0</v>
      </c>
      <c r="J973" s="112"/>
    </row>
    <row r="974" spans="1:10" ht="63" outlineLevel="1" x14ac:dyDescent="0.25">
      <c r="A974" s="38">
        <v>32</v>
      </c>
      <c r="B974" s="36" t="s">
        <v>568</v>
      </c>
      <c r="C974" s="89" t="s">
        <v>663</v>
      </c>
      <c r="D974" s="142">
        <v>95.14</v>
      </c>
      <c r="E974" s="142">
        <v>95.14</v>
      </c>
      <c r="F974" s="120" t="s">
        <v>1276</v>
      </c>
      <c r="G974" s="177"/>
      <c r="H974" s="186">
        <f t="shared" si="32"/>
        <v>0</v>
      </c>
      <c r="I974" s="186">
        <f t="shared" si="33"/>
        <v>0</v>
      </c>
      <c r="J974" s="112"/>
    </row>
    <row r="975" spans="1:10" ht="63" outlineLevel="1" x14ac:dyDescent="0.25">
      <c r="A975" s="38">
        <v>33</v>
      </c>
      <c r="B975" s="36" t="s">
        <v>572</v>
      </c>
      <c r="C975" s="89" t="s">
        <v>663</v>
      </c>
      <c r="D975" s="142">
        <v>2714.26</v>
      </c>
      <c r="E975" s="142">
        <v>2714.26</v>
      </c>
      <c r="F975" s="120" t="s">
        <v>1276</v>
      </c>
      <c r="G975" s="177"/>
      <c r="H975" s="186">
        <f t="shared" si="32"/>
        <v>0</v>
      </c>
      <c r="I975" s="186">
        <f t="shared" si="33"/>
        <v>0</v>
      </c>
      <c r="J975" s="112"/>
    </row>
    <row r="976" spans="1:10" ht="47.25" outlineLevel="1" x14ac:dyDescent="0.25">
      <c r="A976" s="38">
        <v>34</v>
      </c>
      <c r="B976" s="36" t="s">
        <v>574</v>
      </c>
      <c r="C976" s="89" t="s">
        <v>663</v>
      </c>
      <c r="D976" s="142">
        <v>1052.31</v>
      </c>
      <c r="E976" s="142">
        <v>1052.31</v>
      </c>
      <c r="F976" s="120" t="s">
        <v>1276</v>
      </c>
      <c r="G976" s="177"/>
      <c r="H976" s="186">
        <f t="shared" si="32"/>
        <v>0</v>
      </c>
      <c r="I976" s="186">
        <f t="shared" si="33"/>
        <v>0</v>
      </c>
      <c r="J976" s="112"/>
    </row>
    <row r="977" spans="1:10" ht="47.25" outlineLevel="1" x14ac:dyDescent="0.25">
      <c r="A977" s="38">
        <v>35</v>
      </c>
      <c r="B977" s="36" t="s">
        <v>190</v>
      </c>
      <c r="C977" s="89" t="s">
        <v>663</v>
      </c>
      <c r="D977" s="142">
        <v>14.95</v>
      </c>
      <c r="E977" s="142">
        <v>14.95</v>
      </c>
      <c r="F977" s="120" t="s">
        <v>1276</v>
      </c>
      <c r="G977" s="177"/>
      <c r="H977" s="186">
        <f t="shared" si="32"/>
        <v>0</v>
      </c>
      <c r="I977" s="186">
        <f t="shared" si="33"/>
        <v>0</v>
      </c>
      <c r="J977" s="112"/>
    </row>
    <row r="978" spans="1:10" ht="47.25" outlineLevel="1" x14ac:dyDescent="0.25">
      <c r="A978" s="38">
        <v>36</v>
      </c>
      <c r="B978" s="36" t="s">
        <v>192</v>
      </c>
      <c r="C978" s="89" t="s">
        <v>663</v>
      </c>
      <c r="D978" s="142">
        <v>176.35</v>
      </c>
      <c r="E978" s="142">
        <v>176.35</v>
      </c>
      <c r="F978" s="120" t="s">
        <v>1276</v>
      </c>
      <c r="G978" s="177"/>
      <c r="H978" s="186">
        <f t="shared" si="32"/>
        <v>0</v>
      </c>
      <c r="I978" s="186">
        <f t="shared" si="33"/>
        <v>0</v>
      </c>
      <c r="J978" s="112"/>
    </row>
    <row r="979" spans="1:10" ht="47.25" outlineLevel="1" x14ac:dyDescent="0.25">
      <c r="A979" s="38">
        <v>37</v>
      </c>
      <c r="B979" s="36" t="s">
        <v>193</v>
      </c>
      <c r="C979" s="89" t="s">
        <v>663</v>
      </c>
      <c r="D979" s="142">
        <v>23.8</v>
      </c>
      <c r="E979" s="142">
        <v>23.8</v>
      </c>
      <c r="F979" s="120" t="s">
        <v>1276</v>
      </c>
      <c r="G979" s="177"/>
      <c r="H979" s="186">
        <f t="shared" si="32"/>
        <v>0</v>
      </c>
      <c r="I979" s="186">
        <f t="shared" si="33"/>
        <v>0</v>
      </c>
      <c r="J979" s="112"/>
    </row>
    <row r="980" spans="1:10" ht="47.25" outlineLevel="1" x14ac:dyDescent="0.25">
      <c r="A980" s="38">
        <v>38</v>
      </c>
      <c r="B980" s="36" t="s">
        <v>194</v>
      </c>
      <c r="C980" s="89" t="s">
        <v>663</v>
      </c>
      <c r="D980" s="142">
        <v>29.53</v>
      </c>
      <c r="E980" s="142">
        <v>29.53</v>
      </c>
      <c r="F980" s="120" t="s">
        <v>1276</v>
      </c>
      <c r="G980" s="177"/>
      <c r="H980" s="186">
        <f t="shared" si="32"/>
        <v>0</v>
      </c>
      <c r="I980" s="186">
        <f t="shared" si="33"/>
        <v>0</v>
      </c>
      <c r="J980" s="112"/>
    </row>
    <row r="981" spans="1:10" ht="47.25" outlineLevel="1" x14ac:dyDescent="0.25">
      <c r="A981" s="38">
        <v>39</v>
      </c>
      <c r="B981" s="36" t="s">
        <v>581</v>
      </c>
      <c r="C981" s="89" t="s">
        <v>663</v>
      </c>
      <c r="D981" s="142">
        <v>63.74</v>
      </c>
      <c r="E981" s="142">
        <v>63.74</v>
      </c>
      <c r="F981" s="120" t="s">
        <v>1276</v>
      </c>
      <c r="G981" s="177"/>
      <c r="H981" s="186">
        <f t="shared" si="32"/>
        <v>0</v>
      </c>
      <c r="I981" s="186">
        <f t="shared" si="33"/>
        <v>0</v>
      </c>
      <c r="J981" s="112"/>
    </row>
    <row r="982" spans="1:10" ht="31.5" outlineLevel="1" x14ac:dyDescent="0.25">
      <c r="A982" s="38">
        <v>40</v>
      </c>
      <c r="B982" s="36" t="s">
        <v>196</v>
      </c>
      <c r="C982" s="89" t="s">
        <v>663</v>
      </c>
      <c r="D982" s="142">
        <v>32.9</v>
      </c>
      <c r="E982" s="142">
        <v>32.9</v>
      </c>
      <c r="F982" s="120" t="s">
        <v>1276</v>
      </c>
      <c r="G982" s="177"/>
      <c r="H982" s="186">
        <f t="shared" si="32"/>
        <v>0</v>
      </c>
      <c r="I982" s="186">
        <f t="shared" si="33"/>
        <v>0</v>
      </c>
      <c r="J982" s="112"/>
    </row>
    <row r="983" spans="1:10" ht="31.5" outlineLevel="1" x14ac:dyDescent="0.25">
      <c r="A983" s="38">
        <v>41</v>
      </c>
      <c r="B983" s="36" t="s">
        <v>583</v>
      </c>
      <c r="C983" s="89" t="s">
        <v>670</v>
      </c>
      <c r="D983" s="142" t="s">
        <v>1124</v>
      </c>
      <c r="E983" s="123"/>
      <c r="F983" s="120" t="s">
        <v>1276</v>
      </c>
      <c r="G983" s="177"/>
      <c r="H983" s="186">
        <f t="shared" si="32"/>
        <v>0</v>
      </c>
      <c r="I983" s="186">
        <f t="shared" si="33"/>
        <v>0</v>
      </c>
      <c r="J983" s="112"/>
    </row>
    <row r="984" spans="1:10" ht="31.5" outlineLevel="1" x14ac:dyDescent="0.25">
      <c r="A984" s="38">
        <v>42</v>
      </c>
      <c r="B984" s="36" t="s">
        <v>585</v>
      </c>
      <c r="C984" s="89" t="s">
        <v>670</v>
      </c>
      <c r="D984" s="142" t="s">
        <v>1125</v>
      </c>
      <c r="E984" s="123"/>
      <c r="F984" s="120" t="s">
        <v>1276</v>
      </c>
      <c r="G984" s="177"/>
      <c r="H984" s="186">
        <f t="shared" si="32"/>
        <v>0</v>
      </c>
      <c r="I984" s="186">
        <f t="shared" si="33"/>
        <v>0</v>
      </c>
      <c r="J984" s="112"/>
    </row>
    <row r="985" spans="1:10" ht="31.5" outlineLevel="1" x14ac:dyDescent="0.25">
      <c r="A985" s="38">
        <v>43</v>
      </c>
      <c r="B985" s="36" t="s">
        <v>197</v>
      </c>
      <c r="C985" s="89" t="s">
        <v>198</v>
      </c>
      <c r="D985" s="142">
        <v>559</v>
      </c>
      <c r="E985" s="142">
        <v>559</v>
      </c>
      <c r="F985" s="120" t="s">
        <v>1276</v>
      </c>
      <c r="G985" s="177"/>
      <c r="H985" s="186">
        <f t="shared" si="32"/>
        <v>0</v>
      </c>
      <c r="I985" s="186">
        <f t="shared" si="33"/>
        <v>0</v>
      </c>
      <c r="J985" s="112"/>
    </row>
    <row r="986" spans="1:10" ht="47.25" outlineLevel="1" x14ac:dyDescent="0.25">
      <c r="A986" s="38">
        <v>44</v>
      </c>
      <c r="B986" s="36" t="s">
        <v>199</v>
      </c>
      <c r="C986" s="89" t="s">
        <v>676</v>
      </c>
      <c r="D986" s="142">
        <v>7060.8</v>
      </c>
      <c r="E986" s="142">
        <v>7060.8</v>
      </c>
      <c r="F986" s="120" t="s">
        <v>1276</v>
      </c>
      <c r="G986" s="177"/>
      <c r="H986" s="186">
        <f t="shared" si="32"/>
        <v>0</v>
      </c>
      <c r="I986" s="186">
        <f t="shared" si="33"/>
        <v>0</v>
      </c>
      <c r="J986" s="112"/>
    </row>
    <row r="987" spans="1:10" ht="63" outlineLevel="1" x14ac:dyDescent="0.25">
      <c r="A987" s="38">
        <v>45</v>
      </c>
      <c r="B987" s="36" t="s">
        <v>596</v>
      </c>
      <c r="C987" s="89" t="s">
        <v>12</v>
      </c>
      <c r="D987" s="142">
        <v>5</v>
      </c>
      <c r="E987" s="142">
        <v>5</v>
      </c>
      <c r="F987" s="120" t="s">
        <v>1276</v>
      </c>
      <c r="G987" s="177"/>
      <c r="H987" s="186">
        <f t="shared" si="32"/>
        <v>0</v>
      </c>
      <c r="I987" s="186">
        <f t="shared" si="33"/>
        <v>0</v>
      </c>
      <c r="J987" s="112"/>
    </row>
    <row r="988" spans="1:10" ht="31.5" outlineLevel="1" x14ac:dyDescent="0.25">
      <c r="A988" s="38">
        <v>46</v>
      </c>
      <c r="B988" s="36" t="s">
        <v>211</v>
      </c>
      <c r="C988" s="89" t="s">
        <v>663</v>
      </c>
      <c r="D988" s="142">
        <v>244.93</v>
      </c>
      <c r="E988" s="142">
        <v>244.93</v>
      </c>
      <c r="F988" s="120" t="s">
        <v>1276</v>
      </c>
      <c r="G988" s="177"/>
      <c r="H988" s="186">
        <f t="shared" si="32"/>
        <v>0</v>
      </c>
      <c r="I988" s="186">
        <f t="shared" si="33"/>
        <v>0</v>
      </c>
      <c r="J988" s="112"/>
    </row>
    <row r="989" spans="1:10" ht="31.5" outlineLevel="1" x14ac:dyDescent="0.25">
      <c r="A989" s="38">
        <v>47</v>
      </c>
      <c r="B989" s="36" t="s">
        <v>212</v>
      </c>
      <c r="C989" s="89" t="s">
        <v>663</v>
      </c>
      <c r="D989" s="142">
        <v>16.059999999999999</v>
      </c>
      <c r="E989" s="142">
        <v>16.059999999999999</v>
      </c>
      <c r="F989" s="120" t="s">
        <v>1276</v>
      </c>
      <c r="G989" s="177"/>
      <c r="H989" s="186">
        <f t="shared" si="32"/>
        <v>0</v>
      </c>
      <c r="I989" s="186">
        <f t="shared" si="33"/>
        <v>0</v>
      </c>
      <c r="J989" s="112"/>
    </row>
    <row r="990" spans="1:10" ht="31.5" outlineLevel="1" x14ac:dyDescent="0.25">
      <c r="A990" s="38">
        <v>48</v>
      </c>
      <c r="B990" s="36" t="s">
        <v>213</v>
      </c>
      <c r="C990" s="89" t="s">
        <v>663</v>
      </c>
      <c r="D990" s="142">
        <v>719.69</v>
      </c>
      <c r="E990" s="142">
        <v>719.69</v>
      </c>
      <c r="F990" s="120" t="s">
        <v>1276</v>
      </c>
      <c r="G990" s="177"/>
      <c r="H990" s="186">
        <f t="shared" si="32"/>
        <v>0</v>
      </c>
      <c r="I990" s="186">
        <f t="shared" si="33"/>
        <v>0</v>
      </c>
      <c r="J990" s="112"/>
    </row>
    <row r="991" spans="1:10" ht="47.25" outlineLevel="1" x14ac:dyDescent="0.25">
      <c r="A991" s="38">
        <v>49</v>
      </c>
      <c r="B991" s="36" t="s">
        <v>598</v>
      </c>
      <c r="C991" s="89" t="s">
        <v>663</v>
      </c>
      <c r="D991" s="142">
        <v>1023.4</v>
      </c>
      <c r="E991" s="142">
        <v>1023.4</v>
      </c>
      <c r="F991" s="120" t="s">
        <v>1276</v>
      </c>
      <c r="G991" s="177"/>
      <c r="H991" s="186">
        <f t="shared" si="32"/>
        <v>0</v>
      </c>
      <c r="I991" s="186">
        <f t="shared" si="33"/>
        <v>0</v>
      </c>
      <c r="J991" s="112"/>
    </row>
    <row r="992" spans="1:10" ht="47.25" outlineLevel="1" x14ac:dyDescent="0.25">
      <c r="A992" s="38">
        <v>50</v>
      </c>
      <c r="B992" s="20" t="s">
        <v>214</v>
      </c>
      <c r="C992" s="89" t="s">
        <v>663</v>
      </c>
      <c r="D992" s="142">
        <v>1109.01</v>
      </c>
      <c r="E992" s="142">
        <v>1109.01</v>
      </c>
      <c r="F992" s="120" t="s">
        <v>1276</v>
      </c>
      <c r="G992" s="177"/>
      <c r="H992" s="186">
        <f t="shared" si="32"/>
        <v>0</v>
      </c>
      <c r="I992" s="186">
        <f t="shared" si="33"/>
        <v>0</v>
      </c>
      <c r="J992" s="112"/>
    </row>
    <row r="993" spans="1:10" ht="21" customHeight="1" outlineLevel="1" x14ac:dyDescent="0.25">
      <c r="A993" s="32"/>
      <c r="B993" s="28" t="s">
        <v>220</v>
      </c>
      <c r="C993" s="83"/>
      <c r="D993" s="142"/>
      <c r="E993" s="199"/>
      <c r="F993" s="189"/>
      <c r="G993" s="197"/>
      <c r="H993" s="188"/>
      <c r="I993" s="188"/>
      <c r="J993" s="113"/>
    </row>
    <row r="994" spans="1:10" ht="21" customHeight="1" outlineLevel="1" x14ac:dyDescent="0.25">
      <c r="A994" s="32"/>
      <c r="B994" s="75" t="s">
        <v>1100</v>
      </c>
      <c r="C994" s="24"/>
      <c r="D994" s="135"/>
      <c r="E994" s="202"/>
      <c r="F994" s="189"/>
      <c r="G994" s="197"/>
      <c r="H994" s="188"/>
      <c r="I994" s="188"/>
      <c r="J994" s="113"/>
    </row>
    <row r="995" spans="1:10" ht="66" outlineLevel="1" x14ac:dyDescent="0.25">
      <c r="A995" s="32">
        <v>51</v>
      </c>
      <c r="B995" s="36" t="s">
        <v>1101</v>
      </c>
      <c r="C995" s="89" t="s">
        <v>243</v>
      </c>
      <c r="D995" s="142" t="s">
        <v>1102</v>
      </c>
      <c r="E995" s="123"/>
      <c r="F995" s="120" t="s">
        <v>1276</v>
      </c>
      <c r="G995" s="177"/>
      <c r="H995" s="186">
        <f t="shared" si="32"/>
        <v>0</v>
      </c>
      <c r="I995" s="186">
        <f t="shared" si="33"/>
        <v>0</v>
      </c>
      <c r="J995" s="112"/>
    </row>
    <row r="996" spans="1:10" ht="66" outlineLevel="1" x14ac:dyDescent="0.25">
      <c r="A996" s="32">
        <v>52</v>
      </c>
      <c r="B996" s="36" t="s">
        <v>1103</v>
      </c>
      <c r="C996" s="89" t="s">
        <v>243</v>
      </c>
      <c r="D996" s="142" t="s">
        <v>1104</v>
      </c>
      <c r="E996" s="123"/>
      <c r="F996" s="120" t="s">
        <v>1276</v>
      </c>
      <c r="G996" s="177"/>
      <c r="H996" s="186">
        <f t="shared" si="32"/>
        <v>0</v>
      </c>
      <c r="I996" s="186">
        <f t="shared" si="33"/>
        <v>0</v>
      </c>
      <c r="J996" s="112"/>
    </row>
    <row r="997" spans="1:10" ht="66" outlineLevel="1" x14ac:dyDescent="0.25">
      <c r="A997" s="32">
        <v>53</v>
      </c>
      <c r="B997" s="36" t="s">
        <v>1105</v>
      </c>
      <c r="C997" s="89" t="s">
        <v>243</v>
      </c>
      <c r="D997" s="142" t="s">
        <v>1106</v>
      </c>
      <c r="E997" s="123"/>
      <c r="F997" s="120" t="s">
        <v>1276</v>
      </c>
      <c r="G997" s="177"/>
      <c r="H997" s="186">
        <f t="shared" ref="H997:H1025" si="34">G997*E997</f>
        <v>0</v>
      </c>
      <c r="I997" s="186">
        <f t="shared" ref="I997:I1025" si="35">H997</f>
        <v>0</v>
      </c>
      <c r="J997" s="112"/>
    </row>
    <row r="998" spans="1:10" ht="66" outlineLevel="1" x14ac:dyDescent="0.25">
      <c r="A998" s="32">
        <v>54</v>
      </c>
      <c r="B998" s="36" t="s">
        <v>1107</v>
      </c>
      <c r="C998" s="89" t="s">
        <v>243</v>
      </c>
      <c r="D998" s="142" t="s">
        <v>1108</v>
      </c>
      <c r="E998" s="123"/>
      <c r="F998" s="120" t="s">
        <v>1276</v>
      </c>
      <c r="G998" s="177"/>
      <c r="H998" s="186">
        <f t="shared" si="34"/>
        <v>0</v>
      </c>
      <c r="I998" s="186">
        <f t="shared" si="35"/>
        <v>0</v>
      </c>
      <c r="J998" s="112"/>
    </row>
    <row r="999" spans="1:10" ht="31.5" outlineLevel="1" x14ac:dyDescent="0.25">
      <c r="A999" s="32">
        <v>55</v>
      </c>
      <c r="B999" s="36" t="s">
        <v>583</v>
      </c>
      <c r="C999" s="89" t="s">
        <v>280</v>
      </c>
      <c r="D999" s="142" t="s">
        <v>1109</v>
      </c>
      <c r="E999" s="123"/>
      <c r="F999" s="120" t="s">
        <v>1276</v>
      </c>
      <c r="G999" s="177"/>
      <c r="H999" s="186">
        <f t="shared" si="34"/>
        <v>0</v>
      </c>
      <c r="I999" s="186">
        <f t="shared" si="35"/>
        <v>0</v>
      </c>
      <c r="J999" s="112"/>
    </row>
    <row r="1000" spans="1:10" ht="31.5" outlineLevel="1" x14ac:dyDescent="0.25">
      <c r="A1000" s="32">
        <v>56</v>
      </c>
      <c r="B1000" s="36" t="s">
        <v>226</v>
      </c>
      <c r="C1000" s="89" t="s">
        <v>198</v>
      </c>
      <c r="D1000" s="142">
        <v>296</v>
      </c>
      <c r="E1000" s="142">
        <v>296</v>
      </c>
      <c r="F1000" s="120" t="s">
        <v>1276</v>
      </c>
      <c r="G1000" s="177"/>
      <c r="H1000" s="186">
        <f t="shared" si="34"/>
        <v>0</v>
      </c>
      <c r="I1000" s="186">
        <f t="shared" si="35"/>
        <v>0</v>
      </c>
      <c r="J1000" s="112"/>
    </row>
    <row r="1001" spans="1:10" ht="31.5" outlineLevel="1" x14ac:dyDescent="0.25">
      <c r="A1001" s="32">
        <v>57</v>
      </c>
      <c r="B1001" s="36" t="s">
        <v>227</v>
      </c>
      <c r="C1001" s="89" t="s">
        <v>11</v>
      </c>
      <c r="D1001" s="142">
        <v>1</v>
      </c>
      <c r="E1001" s="142">
        <v>1</v>
      </c>
      <c r="F1001" s="120" t="s">
        <v>1276</v>
      </c>
      <c r="G1001" s="177"/>
      <c r="H1001" s="186">
        <f t="shared" si="34"/>
        <v>0</v>
      </c>
      <c r="I1001" s="186">
        <f t="shared" si="35"/>
        <v>0</v>
      </c>
      <c r="J1001" s="112"/>
    </row>
    <row r="1002" spans="1:10" ht="78.75" outlineLevel="1" x14ac:dyDescent="0.25">
      <c r="A1002" s="32">
        <v>58</v>
      </c>
      <c r="B1002" s="36" t="s">
        <v>1110</v>
      </c>
      <c r="C1002" s="89" t="s">
        <v>228</v>
      </c>
      <c r="D1002" s="142" t="s">
        <v>1111</v>
      </c>
      <c r="E1002" s="123"/>
      <c r="F1002" s="120" t="s">
        <v>1276</v>
      </c>
      <c r="G1002" s="177"/>
      <c r="H1002" s="186">
        <f t="shared" si="34"/>
        <v>0</v>
      </c>
      <c r="I1002" s="186">
        <f t="shared" si="35"/>
        <v>0</v>
      </c>
      <c r="J1002" s="112"/>
    </row>
    <row r="1003" spans="1:10" ht="47.25" outlineLevel="1" x14ac:dyDescent="0.25">
      <c r="A1003" s="32">
        <v>59</v>
      </c>
      <c r="B1003" s="36" t="s">
        <v>1112</v>
      </c>
      <c r="C1003" s="89" t="s">
        <v>30</v>
      </c>
      <c r="D1003" s="142">
        <v>26.4</v>
      </c>
      <c r="E1003" s="142">
        <v>26.4</v>
      </c>
      <c r="F1003" s="120" t="s">
        <v>1276</v>
      </c>
      <c r="G1003" s="177"/>
      <c r="H1003" s="186">
        <f t="shared" si="34"/>
        <v>0</v>
      </c>
      <c r="I1003" s="186">
        <f t="shared" si="35"/>
        <v>0</v>
      </c>
      <c r="J1003" s="112"/>
    </row>
    <row r="1004" spans="1:10" ht="47.25" outlineLevel="1" x14ac:dyDescent="0.25">
      <c r="A1004" s="32">
        <v>60</v>
      </c>
      <c r="B1004" s="36" t="s">
        <v>997</v>
      </c>
      <c r="C1004" s="89" t="s">
        <v>11</v>
      </c>
      <c r="D1004" s="142">
        <v>2</v>
      </c>
      <c r="E1004" s="142">
        <v>2</v>
      </c>
      <c r="F1004" s="120" t="s">
        <v>1276</v>
      </c>
      <c r="G1004" s="177"/>
      <c r="H1004" s="186">
        <f t="shared" si="34"/>
        <v>0</v>
      </c>
      <c r="I1004" s="186">
        <f t="shared" si="35"/>
        <v>0</v>
      </c>
      <c r="J1004" s="112"/>
    </row>
    <row r="1005" spans="1:10" ht="47.25" outlineLevel="1" x14ac:dyDescent="0.25">
      <c r="A1005" s="32">
        <v>61</v>
      </c>
      <c r="B1005" s="36" t="s">
        <v>1113</v>
      </c>
      <c r="C1005" s="89" t="s">
        <v>232</v>
      </c>
      <c r="D1005" s="142" t="s">
        <v>999</v>
      </c>
      <c r="E1005" s="123"/>
      <c r="F1005" s="120" t="s">
        <v>1276</v>
      </c>
      <c r="G1005" s="177"/>
      <c r="H1005" s="186">
        <f t="shared" si="34"/>
        <v>0</v>
      </c>
      <c r="I1005" s="186">
        <f t="shared" si="35"/>
        <v>0</v>
      </c>
      <c r="J1005" s="112"/>
    </row>
    <row r="1006" spans="1:10" ht="31.5" outlineLevel="1" x14ac:dyDescent="0.25">
      <c r="A1006" s="32">
        <v>62</v>
      </c>
      <c r="B1006" s="36" t="s">
        <v>635</v>
      </c>
      <c r="C1006" s="89" t="s">
        <v>79</v>
      </c>
      <c r="D1006" s="142">
        <v>1</v>
      </c>
      <c r="E1006" s="142">
        <v>1</v>
      </c>
      <c r="F1006" s="120" t="s">
        <v>1276</v>
      </c>
      <c r="G1006" s="177"/>
      <c r="H1006" s="186">
        <f t="shared" si="34"/>
        <v>0</v>
      </c>
      <c r="I1006" s="186">
        <f t="shared" si="35"/>
        <v>0</v>
      </c>
      <c r="J1006" s="112"/>
    </row>
    <row r="1007" spans="1:10" ht="31.5" outlineLevel="1" x14ac:dyDescent="0.25">
      <c r="A1007" s="32">
        <v>63</v>
      </c>
      <c r="B1007" s="36" t="s">
        <v>235</v>
      </c>
      <c r="C1007" s="89" t="s">
        <v>11</v>
      </c>
      <c r="D1007" s="142">
        <v>1</v>
      </c>
      <c r="E1007" s="142">
        <v>1</v>
      </c>
      <c r="F1007" s="120" t="s">
        <v>1276</v>
      </c>
      <c r="G1007" s="177"/>
      <c r="H1007" s="186">
        <f t="shared" si="34"/>
        <v>0</v>
      </c>
      <c r="I1007" s="186">
        <f t="shared" si="35"/>
        <v>0</v>
      </c>
      <c r="J1007" s="112"/>
    </row>
    <row r="1008" spans="1:10" ht="47.25" outlineLevel="1" x14ac:dyDescent="0.25">
      <c r="A1008" s="32">
        <v>64</v>
      </c>
      <c r="B1008" s="36" t="s">
        <v>1114</v>
      </c>
      <c r="C1008" s="89" t="s">
        <v>13</v>
      </c>
      <c r="D1008" s="142">
        <v>156.80000000000001</v>
      </c>
      <c r="E1008" s="142">
        <v>156.80000000000001</v>
      </c>
      <c r="F1008" s="120" t="s">
        <v>1276</v>
      </c>
      <c r="G1008" s="177"/>
      <c r="H1008" s="186">
        <f t="shared" si="34"/>
        <v>0</v>
      </c>
      <c r="I1008" s="186">
        <f t="shared" si="35"/>
        <v>0</v>
      </c>
      <c r="J1008" s="112"/>
    </row>
    <row r="1009" spans="1:10" ht="94.5" outlineLevel="1" x14ac:dyDescent="0.25">
      <c r="A1009" s="32">
        <v>65</v>
      </c>
      <c r="B1009" s="36" t="s">
        <v>264</v>
      </c>
      <c r="C1009" s="89" t="s">
        <v>207</v>
      </c>
      <c r="D1009" s="142">
        <v>17.760000000000002</v>
      </c>
      <c r="E1009" s="142">
        <v>17.760000000000002</v>
      </c>
      <c r="F1009" s="120" t="s">
        <v>1276</v>
      </c>
      <c r="G1009" s="177"/>
      <c r="H1009" s="186">
        <f t="shared" si="34"/>
        <v>0</v>
      </c>
      <c r="I1009" s="186">
        <f t="shared" si="35"/>
        <v>0</v>
      </c>
      <c r="J1009" s="112"/>
    </row>
    <row r="1010" spans="1:10" ht="31.5" outlineLevel="1" x14ac:dyDescent="0.25">
      <c r="A1010" s="32">
        <v>66</v>
      </c>
      <c r="B1010" s="36" t="s">
        <v>238</v>
      </c>
      <c r="C1010" s="89" t="s">
        <v>207</v>
      </c>
      <c r="D1010" s="142">
        <v>1.78</v>
      </c>
      <c r="E1010" s="142">
        <v>1.78</v>
      </c>
      <c r="F1010" s="120" t="s">
        <v>1276</v>
      </c>
      <c r="G1010" s="177"/>
      <c r="H1010" s="186">
        <f t="shared" si="34"/>
        <v>0</v>
      </c>
      <c r="I1010" s="186">
        <f t="shared" si="35"/>
        <v>0</v>
      </c>
      <c r="J1010" s="112"/>
    </row>
    <row r="1011" spans="1:10" ht="94.5" outlineLevel="1" x14ac:dyDescent="0.25">
      <c r="A1011" s="32">
        <v>67</v>
      </c>
      <c r="B1011" s="36" t="s">
        <v>1115</v>
      </c>
      <c r="C1011" s="89" t="s">
        <v>207</v>
      </c>
      <c r="D1011" s="142">
        <v>57.72</v>
      </c>
      <c r="E1011" s="142">
        <v>57.72</v>
      </c>
      <c r="F1011" s="120" t="s">
        <v>1276</v>
      </c>
      <c r="G1011" s="177"/>
      <c r="H1011" s="186">
        <f t="shared" si="34"/>
        <v>0</v>
      </c>
      <c r="I1011" s="186">
        <f t="shared" si="35"/>
        <v>0</v>
      </c>
      <c r="J1011" s="112"/>
    </row>
    <row r="1012" spans="1:10" ht="31.5" outlineLevel="1" x14ac:dyDescent="0.25">
      <c r="A1012" s="32">
        <v>68</v>
      </c>
      <c r="B1012" s="36" t="s">
        <v>238</v>
      </c>
      <c r="C1012" s="89" t="s">
        <v>207</v>
      </c>
      <c r="D1012" s="142">
        <v>5.77</v>
      </c>
      <c r="E1012" s="142">
        <v>5.77</v>
      </c>
      <c r="F1012" s="120" t="s">
        <v>1276</v>
      </c>
      <c r="G1012" s="177"/>
      <c r="H1012" s="186">
        <f t="shared" si="34"/>
        <v>0</v>
      </c>
      <c r="I1012" s="186">
        <f t="shared" si="35"/>
        <v>0</v>
      </c>
      <c r="J1012" s="112"/>
    </row>
    <row r="1013" spans="1:10" ht="31.5" outlineLevel="1" x14ac:dyDescent="0.25">
      <c r="A1013" s="32"/>
      <c r="B1013" s="40" t="s">
        <v>1116</v>
      </c>
      <c r="C1013" s="34"/>
      <c r="D1013" s="144"/>
      <c r="E1013" s="34"/>
      <c r="F1013" s="120" t="s">
        <v>1276</v>
      </c>
      <c r="G1013" s="177"/>
      <c r="H1013" s="186">
        <f t="shared" si="34"/>
        <v>0</v>
      </c>
      <c r="I1013" s="186">
        <f t="shared" si="35"/>
        <v>0</v>
      </c>
      <c r="J1013" s="112"/>
    </row>
    <row r="1014" spans="1:10" ht="66" outlineLevel="1" x14ac:dyDescent="0.25">
      <c r="A1014" s="32">
        <v>69</v>
      </c>
      <c r="B1014" s="36" t="s">
        <v>1117</v>
      </c>
      <c r="C1014" s="89" t="s">
        <v>243</v>
      </c>
      <c r="D1014" s="142" t="s">
        <v>1118</v>
      </c>
      <c r="E1014" s="123"/>
      <c r="F1014" s="120" t="s">
        <v>1276</v>
      </c>
      <c r="G1014" s="177"/>
      <c r="H1014" s="186">
        <f t="shared" si="34"/>
        <v>0</v>
      </c>
      <c r="I1014" s="186">
        <f t="shared" si="35"/>
        <v>0</v>
      </c>
      <c r="J1014" s="112"/>
    </row>
    <row r="1015" spans="1:10" ht="66" outlineLevel="1" x14ac:dyDescent="0.25">
      <c r="A1015" s="32">
        <v>70</v>
      </c>
      <c r="B1015" s="36" t="s">
        <v>1119</v>
      </c>
      <c r="C1015" s="89" t="s">
        <v>243</v>
      </c>
      <c r="D1015" s="142" t="s">
        <v>1120</v>
      </c>
      <c r="E1015" s="123"/>
      <c r="F1015" s="120" t="s">
        <v>1276</v>
      </c>
      <c r="G1015" s="177"/>
      <c r="H1015" s="186">
        <f t="shared" si="34"/>
        <v>0</v>
      </c>
      <c r="I1015" s="186">
        <f t="shared" si="35"/>
        <v>0</v>
      </c>
      <c r="J1015" s="112"/>
    </row>
    <row r="1016" spans="1:10" ht="31.5" outlineLevel="1" x14ac:dyDescent="0.25">
      <c r="A1016" s="32">
        <v>71</v>
      </c>
      <c r="B1016" s="36" t="s">
        <v>583</v>
      </c>
      <c r="C1016" s="89" t="s">
        <v>280</v>
      </c>
      <c r="D1016" s="142" t="s">
        <v>1121</v>
      </c>
      <c r="E1016" s="123"/>
      <c r="F1016" s="120" t="s">
        <v>1276</v>
      </c>
      <c r="G1016" s="177"/>
      <c r="H1016" s="186">
        <f t="shared" si="34"/>
        <v>0</v>
      </c>
      <c r="I1016" s="186">
        <f t="shared" si="35"/>
        <v>0</v>
      </c>
      <c r="J1016" s="112"/>
    </row>
    <row r="1017" spans="1:10" ht="31.5" outlineLevel="1" x14ac:dyDescent="0.25">
      <c r="A1017" s="32">
        <v>72</v>
      </c>
      <c r="B1017" s="36" t="s">
        <v>226</v>
      </c>
      <c r="C1017" s="89" t="s">
        <v>198</v>
      </c>
      <c r="D1017" s="142">
        <v>136</v>
      </c>
      <c r="E1017" s="142">
        <v>136</v>
      </c>
      <c r="F1017" s="120" t="s">
        <v>1276</v>
      </c>
      <c r="G1017" s="177"/>
      <c r="H1017" s="186">
        <f t="shared" si="34"/>
        <v>0</v>
      </c>
      <c r="I1017" s="186">
        <f t="shared" si="35"/>
        <v>0</v>
      </c>
      <c r="J1017" s="112"/>
    </row>
    <row r="1018" spans="1:10" ht="31.5" outlineLevel="1" x14ac:dyDescent="0.25">
      <c r="A1018" s="32">
        <v>73</v>
      </c>
      <c r="B1018" s="36" t="s">
        <v>227</v>
      </c>
      <c r="C1018" s="89" t="s">
        <v>321</v>
      </c>
      <c r="D1018" s="142">
        <v>1</v>
      </c>
      <c r="E1018" s="142">
        <v>1</v>
      </c>
      <c r="F1018" s="120" t="s">
        <v>1276</v>
      </c>
      <c r="G1018" s="177"/>
      <c r="H1018" s="186">
        <f t="shared" si="34"/>
        <v>0</v>
      </c>
      <c r="I1018" s="186">
        <f t="shared" si="35"/>
        <v>0</v>
      </c>
      <c r="J1018" s="112"/>
    </row>
    <row r="1019" spans="1:10" ht="110.25" outlineLevel="1" x14ac:dyDescent="0.25">
      <c r="A1019" s="32">
        <v>74</v>
      </c>
      <c r="B1019" s="36" t="s">
        <v>918</v>
      </c>
      <c r="C1019" s="89" t="s">
        <v>228</v>
      </c>
      <c r="D1019" s="142" t="s">
        <v>1122</v>
      </c>
      <c r="E1019" s="123"/>
      <c r="F1019" s="120" t="s">
        <v>1276</v>
      </c>
      <c r="G1019" s="177"/>
      <c r="H1019" s="186">
        <f t="shared" si="34"/>
        <v>0</v>
      </c>
      <c r="I1019" s="186">
        <f t="shared" si="35"/>
        <v>0</v>
      </c>
      <c r="J1019" s="112"/>
    </row>
    <row r="1020" spans="1:10" ht="31.5" outlineLevel="1" x14ac:dyDescent="0.25">
      <c r="A1020" s="32">
        <v>75</v>
      </c>
      <c r="B1020" s="36" t="s">
        <v>235</v>
      </c>
      <c r="C1020" s="89" t="s">
        <v>327</v>
      </c>
      <c r="D1020" s="142">
        <v>1</v>
      </c>
      <c r="E1020" s="142">
        <v>1</v>
      </c>
      <c r="F1020" s="120" t="s">
        <v>1276</v>
      </c>
      <c r="G1020" s="177"/>
      <c r="H1020" s="186">
        <f t="shared" si="34"/>
        <v>0</v>
      </c>
      <c r="I1020" s="186">
        <f t="shared" si="35"/>
        <v>0</v>
      </c>
      <c r="J1020" s="112"/>
    </row>
    <row r="1021" spans="1:10" ht="47.25" outlineLevel="1" x14ac:dyDescent="0.25">
      <c r="A1021" s="32">
        <v>76</v>
      </c>
      <c r="B1021" s="36" t="s">
        <v>263</v>
      </c>
      <c r="C1021" s="89" t="s">
        <v>13</v>
      </c>
      <c r="D1021" s="142">
        <v>162.4</v>
      </c>
      <c r="E1021" s="142">
        <v>162.4</v>
      </c>
      <c r="F1021" s="120" t="s">
        <v>1276</v>
      </c>
      <c r="G1021" s="177"/>
      <c r="H1021" s="186">
        <f t="shared" si="34"/>
        <v>0</v>
      </c>
      <c r="I1021" s="186">
        <f t="shared" si="35"/>
        <v>0</v>
      </c>
      <c r="J1021" s="112"/>
    </row>
    <row r="1022" spans="1:10" ht="47.25" outlineLevel="1" x14ac:dyDescent="0.25">
      <c r="A1022" s="32">
        <v>77</v>
      </c>
      <c r="B1022" s="36" t="s">
        <v>655</v>
      </c>
      <c r="C1022" s="89" t="s">
        <v>13</v>
      </c>
      <c r="D1022" s="142">
        <v>53.1</v>
      </c>
      <c r="E1022" s="142">
        <v>53.1</v>
      </c>
      <c r="F1022" s="120" t="s">
        <v>1276</v>
      </c>
      <c r="G1022" s="177"/>
      <c r="H1022" s="186">
        <f t="shared" si="34"/>
        <v>0</v>
      </c>
      <c r="I1022" s="186">
        <f t="shared" si="35"/>
        <v>0</v>
      </c>
      <c r="J1022" s="112"/>
    </row>
    <row r="1023" spans="1:10" ht="31.5" outlineLevel="1" x14ac:dyDescent="0.25">
      <c r="A1023" s="32">
        <v>78</v>
      </c>
      <c r="B1023" s="36" t="s">
        <v>238</v>
      </c>
      <c r="C1023" s="89" t="s">
        <v>207</v>
      </c>
      <c r="D1023" s="142">
        <v>1.78</v>
      </c>
      <c r="E1023" s="142">
        <v>1.78</v>
      </c>
      <c r="F1023" s="120" t="s">
        <v>1276</v>
      </c>
      <c r="G1023" s="177"/>
      <c r="H1023" s="186">
        <f t="shared" si="34"/>
        <v>0</v>
      </c>
      <c r="I1023" s="186">
        <f t="shared" si="35"/>
        <v>0</v>
      </c>
      <c r="J1023" s="112"/>
    </row>
    <row r="1024" spans="1:10" ht="78.75" outlineLevel="1" x14ac:dyDescent="0.25">
      <c r="A1024" s="32">
        <v>79</v>
      </c>
      <c r="B1024" s="36" t="s">
        <v>1123</v>
      </c>
      <c r="C1024" s="89" t="s">
        <v>207</v>
      </c>
      <c r="D1024" s="142">
        <v>32</v>
      </c>
      <c r="E1024" s="142">
        <v>32</v>
      </c>
      <c r="F1024" s="120" t="s">
        <v>1276</v>
      </c>
      <c r="G1024" s="177"/>
      <c r="H1024" s="186">
        <f t="shared" si="34"/>
        <v>0</v>
      </c>
      <c r="I1024" s="186">
        <f t="shared" si="35"/>
        <v>0</v>
      </c>
      <c r="J1024" s="112"/>
    </row>
    <row r="1025" spans="1:10" ht="31.5" outlineLevel="1" x14ac:dyDescent="0.25">
      <c r="A1025" s="32">
        <v>80</v>
      </c>
      <c r="B1025" s="36" t="s">
        <v>238</v>
      </c>
      <c r="C1025" s="89" t="s">
        <v>207</v>
      </c>
      <c r="D1025" s="142">
        <v>3.7</v>
      </c>
      <c r="E1025" s="142">
        <v>3.7</v>
      </c>
      <c r="F1025" s="120" t="s">
        <v>1276</v>
      </c>
      <c r="G1025" s="177"/>
      <c r="H1025" s="186">
        <f t="shared" si="34"/>
        <v>0</v>
      </c>
      <c r="I1025" s="186">
        <f t="shared" si="35"/>
        <v>0</v>
      </c>
      <c r="J1025" s="112"/>
    </row>
    <row r="1026" spans="1:10" ht="30.75" customHeight="1" x14ac:dyDescent="0.25">
      <c r="A1026" s="117" t="s">
        <v>1126</v>
      </c>
      <c r="B1026" s="118"/>
      <c r="C1026" s="118"/>
      <c r="D1026" s="154"/>
      <c r="E1026" s="118"/>
      <c r="F1026" s="119"/>
      <c r="G1026" s="170"/>
      <c r="H1026" s="170"/>
      <c r="I1026" s="170">
        <f>SUM(I1027:I1131)</f>
        <v>0</v>
      </c>
      <c r="J1026" s="112"/>
    </row>
    <row r="1027" spans="1:10" ht="31.5" outlineLevel="1" x14ac:dyDescent="0.25">
      <c r="A1027" s="35">
        <v>1</v>
      </c>
      <c r="B1027" s="16" t="s">
        <v>1127</v>
      </c>
      <c r="C1027" s="89" t="s">
        <v>12</v>
      </c>
      <c r="D1027" s="142">
        <v>386.1</v>
      </c>
      <c r="E1027" s="142">
        <v>386.1</v>
      </c>
      <c r="F1027" s="120" t="s">
        <v>1276</v>
      </c>
      <c r="G1027" s="177"/>
      <c r="H1027" s="186">
        <f t="shared" ref="H1027:H1090" si="36">G1027*E1027</f>
        <v>0</v>
      </c>
      <c r="I1027" s="186">
        <f t="shared" ref="I1027:I1090" si="37">H1027</f>
        <v>0</v>
      </c>
      <c r="J1027" s="112"/>
    </row>
    <row r="1028" spans="1:10" ht="50.25" outlineLevel="1" x14ac:dyDescent="0.25">
      <c r="A1028" s="35">
        <v>2</v>
      </c>
      <c r="B1028" s="16" t="s">
        <v>1128</v>
      </c>
      <c r="C1028" s="89" t="s">
        <v>12</v>
      </c>
      <c r="D1028" s="142">
        <v>40</v>
      </c>
      <c r="E1028" s="142">
        <v>40</v>
      </c>
      <c r="F1028" s="120" t="s">
        <v>1276</v>
      </c>
      <c r="G1028" s="177"/>
      <c r="H1028" s="186">
        <f t="shared" si="36"/>
        <v>0</v>
      </c>
      <c r="I1028" s="186">
        <f t="shared" si="37"/>
        <v>0</v>
      </c>
      <c r="J1028" s="112"/>
    </row>
    <row r="1029" spans="1:10" ht="50.25" outlineLevel="1" x14ac:dyDescent="0.25">
      <c r="A1029" s="35">
        <v>3</v>
      </c>
      <c r="B1029" s="16" t="s">
        <v>1129</v>
      </c>
      <c r="C1029" s="89" t="s">
        <v>12</v>
      </c>
      <c r="D1029" s="142">
        <v>71.5</v>
      </c>
      <c r="E1029" s="142">
        <v>71.5</v>
      </c>
      <c r="F1029" s="120" t="s">
        <v>1276</v>
      </c>
      <c r="G1029" s="177"/>
      <c r="H1029" s="186">
        <f t="shared" si="36"/>
        <v>0</v>
      </c>
      <c r="I1029" s="186">
        <f t="shared" si="37"/>
        <v>0</v>
      </c>
      <c r="J1029" s="112"/>
    </row>
    <row r="1030" spans="1:10" ht="50.25" outlineLevel="1" x14ac:dyDescent="0.25">
      <c r="A1030" s="35">
        <v>4</v>
      </c>
      <c r="B1030" s="16" t="s">
        <v>1130</v>
      </c>
      <c r="C1030" s="89" t="s">
        <v>12</v>
      </c>
      <c r="D1030" s="142">
        <v>242.3</v>
      </c>
      <c r="E1030" s="142">
        <v>242.3</v>
      </c>
      <c r="F1030" s="120" t="s">
        <v>1276</v>
      </c>
      <c r="G1030" s="177"/>
      <c r="H1030" s="186">
        <f t="shared" si="36"/>
        <v>0</v>
      </c>
      <c r="I1030" s="186">
        <f t="shared" si="37"/>
        <v>0</v>
      </c>
      <c r="J1030" s="112"/>
    </row>
    <row r="1031" spans="1:10" ht="31.5" outlineLevel="1" x14ac:dyDescent="0.25">
      <c r="A1031" s="35">
        <v>5</v>
      </c>
      <c r="B1031" s="16" t="s">
        <v>1155</v>
      </c>
      <c r="C1031" s="89" t="s">
        <v>12</v>
      </c>
      <c r="D1031" s="142">
        <v>32.299999999999997</v>
      </c>
      <c r="E1031" s="142">
        <v>32.299999999999997</v>
      </c>
      <c r="F1031" s="120" t="s">
        <v>1276</v>
      </c>
      <c r="G1031" s="177"/>
      <c r="H1031" s="186">
        <f t="shared" si="36"/>
        <v>0</v>
      </c>
      <c r="I1031" s="186">
        <f t="shared" si="37"/>
        <v>0</v>
      </c>
      <c r="J1031" s="112"/>
    </row>
    <row r="1032" spans="1:10" ht="47.25" outlineLevel="1" x14ac:dyDescent="0.25">
      <c r="A1032" s="35">
        <v>6</v>
      </c>
      <c r="B1032" s="16" t="s">
        <v>1131</v>
      </c>
      <c r="C1032" s="89" t="s">
        <v>11</v>
      </c>
      <c r="D1032" s="142">
        <v>22</v>
      </c>
      <c r="E1032" s="142">
        <v>22</v>
      </c>
      <c r="F1032" s="120" t="s">
        <v>1276</v>
      </c>
      <c r="G1032" s="177"/>
      <c r="H1032" s="186">
        <f t="shared" si="36"/>
        <v>0</v>
      </c>
      <c r="I1032" s="186">
        <f t="shared" si="37"/>
        <v>0</v>
      </c>
      <c r="J1032" s="112"/>
    </row>
    <row r="1033" spans="1:10" ht="47.25" outlineLevel="1" x14ac:dyDescent="0.25">
      <c r="A1033" s="35">
        <v>7</v>
      </c>
      <c r="B1033" s="16" t="s">
        <v>1132</v>
      </c>
      <c r="C1033" s="89" t="s">
        <v>11</v>
      </c>
      <c r="D1033" s="142">
        <v>6</v>
      </c>
      <c r="E1033" s="142">
        <v>6</v>
      </c>
      <c r="F1033" s="120" t="s">
        <v>1276</v>
      </c>
      <c r="G1033" s="177"/>
      <c r="H1033" s="186">
        <f t="shared" si="36"/>
        <v>0</v>
      </c>
      <c r="I1033" s="186">
        <f t="shared" si="37"/>
        <v>0</v>
      </c>
      <c r="J1033" s="112"/>
    </row>
    <row r="1034" spans="1:10" ht="47.25" outlineLevel="1" x14ac:dyDescent="0.25">
      <c r="A1034" s="35">
        <v>8</v>
      </c>
      <c r="B1034" s="16" t="s">
        <v>1133</v>
      </c>
      <c r="C1034" s="89" t="s">
        <v>11</v>
      </c>
      <c r="D1034" s="142">
        <v>14</v>
      </c>
      <c r="E1034" s="142">
        <v>14</v>
      </c>
      <c r="F1034" s="120" t="s">
        <v>1276</v>
      </c>
      <c r="G1034" s="177"/>
      <c r="H1034" s="186">
        <f t="shared" si="36"/>
        <v>0</v>
      </c>
      <c r="I1034" s="186">
        <f t="shared" si="37"/>
        <v>0</v>
      </c>
      <c r="J1034" s="112"/>
    </row>
    <row r="1035" spans="1:10" ht="31.5" outlineLevel="1" x14ac:dyDescent="0.25">
      <c r="A1035" s="35">
        <v>9</v>
      </c>
      <c r="B1035" s="16" t="s">
        <v>1156</v>
      </c>
      <c r="C1035" s="89" t="s">
        <v>11</v>
      </c>
      <c r="D1035" s="142">
        <v>4</v>
      </c>
      <c r="E1035" s="142">
        <v>4</v>
      </c>
      <c r="F1035" s="120" t="s">
        <v>1276</v>
      </c>
      <c r="G1035" s="177"/>
      <c r="H1035" s="186">
        <f t="shared" si="36"/>
        <v>0</v>
      </c>
      <c r="I1035" s="186">
        <f t="shared" si="37"/>
        <v>0</v>
      </c>
      <c r="J1035" s="112"/>
    </row>
    <row r="1036" spans="1:10" ht="31.5" outlineLevel="1" x14ac:dyDescent="0.25">
      <c r="A1036" s="35">
        <v>10</v>
      </c>
      <c r="B1036" s="16" t="s">
        <v>101</v>
      </c>
      <c r="C1036" s="89" t="s">
        <v>127</v>
      </c>
      <c r="D1036" s="142" t="s">
        <v>1134</v>
      </c>
      <c r="E1036" s="123"/>
      <c r="F1036" s="120" t="s">
        <v>1276</v>
      </c>
      <c r="G1036" s="177"/>
      <c r="H1036" s="186">
        <f t="shared" si="36"/>
        <v>0</v>
      </c>
      <c r="I1036" s="186">
        <f t="shared" si="37"/>
        <v>0</v>
      </c>
      <c r="J1036" s="112"/>
    </row>
    <row r="1037" spans="1:10" ht="31.5" outlineLevel="1" x14ac:dyDescent="0.25">
      <c r="A1037" s="35">
        <v>11</v>
      </c>
      <c r="B1037" s="16" t="s">
        <v>104</v>
      </c>
      <c r="C1037" s="89" t="s">
        <v>127</v>
      </c>
      <c r="D1037" s="142" t="s">
        <v>1135</v>
      </c>
      <c r="E1037" s="123"/>
      <c r="F1037" s="120" t="s">
        <v>1276</v>
      </c>
      <c r="G1037" s="177"/>
      <c r="H1037" s="186">
        <f t="shared" si="36"/>
        <v>0</v>
      </c>
      <c r="I1037" s="186">
        <f t="shared" si="37"/>
        <v>0</v>
      </c>
      <c r="J1037" s="112"/>
    </row>
    <row r="1038" spans="1:10" ht="15.75" outlineLevel="1" x14ac:dyDescent="0.25">
      <c r="A1038" s="35"/>
      <c r="B1038" s="76" t="s">
        <v>107</v>
      </c>
      <c r="C1038" s="35"/>
      <c r="D1038" s="152"/>
      <c r="E1038" s="196"/>
      <c r="F1038" s="189"/>
      <c r="G1038" s="197"/>
      <c r="H1038" s="188"/>
      <c r="I1038" s="188"/>
      <c r="J1038" s="113"/>
    </row>
    <row r="1039" spans="1:10" ht="47.25" outlineLevel="1" x14ac:dyDescent="0.25">
      <c r="A1039" s="35">
        <v>12</v>
      </c>
      <c r="B1039" s="16" t="s">
        <v>1136</v>
      </c>
      <c r="C1039" s="89" t="s">
        <v>127</v>
      </c>
      <c r="D1039" s="142" t="s">
        <v>1144</v>
      </c>
      <c r="E1039" s="123"/>
      <c r="F1039" s="120" t="s">
        <v>1276</v>
      </c>
      <c r="G1039" s="177"/>
      <c r="H1039" s="186"/>
      <c r="I1039" s="186">
        <f>E1040*G1040+E1041*G1041+E1042*G1042+E1043*G1043+E1044*G1044+E1045*G1045+E1046*G1046+E1047*G1047+E1048*G1048+E1049*G1049+E1050*G1050</f>
        <v>0</v>
      </c>
      <c r="J1039" s="120" t="s">
        <v>1287</v>
      </c>
    </row>
    <row r="1040" spans="1:10" ht="31.5" outlineLevel="1" x14ac:dyDescent="0.25">
      <c r="A1040" s="59"/>
      <c r="B1040" s="16" t="s">
        <v>109</v>
      </c>
      <c r="C1040" s="89" t="s">
        <v>127</v>
      </c>
      <c r="D1040" s="142" t="s">
        <v>1145</v>
      </c>
      <c r="E1040" s="123"/>
      <c r="F1040" s="120" t="s">
        <v>1276</v>
      </c>
      <c r="G1040" s="177"/>
      <c r="H1040" s="186"/>
      <c r="I1040" s="186"/>
      <c r="J1040" s="112"/>
    </row>
    <row r="1041" spans="1:10" ht="31.5" outlineLevel="1" x14ac:dyDescent="0.25">
      <c r="A1041" s="59"/>
      <c r="B1041" s="16" t="s">
        <v>110</v>
      </c>
      <c r="C1041" s="89" t="s">
        <v>127</v>
      </c>
      <c r="D1041" s="142" t="s">
        <v>1063</v>
      </c>
      <c r="E1041" s="123"/>
      <c r="F1041" s="120" t="s">
        <v>1276</v>
      </c>
      <c r="G1041" s="177"/>
      <c r="H1041" s="186"/>
      <c r="I1041" s="186"/>
      <c r="J1041" s="112"/>
    </row>
    <row r="1042" spans="1:10" ht="31.5" outlineLevel="1" x14ac:dyDescent="0.25">
      <c r="A1042" s="59"/>
      <c r="B1042" s="36" t="s">
        <v>1137</v>
      </c>
      <c r="C1042" s="89" t="s">
        <v>127</v>
      </c>
      <c r="D1042" s="142" t="s">
        <v>1146</v>
      </c>
      <c r="E1042" s="123"/>
      <c r="F1042" s="120" t="s">
        <v>1276</v>
      </c>
      <c r="G1042" s="177"/>
      <c r="H1042" s="186"/>
      <c r="I1042" s="186"/>
      <c r="J1042" s="112"/>
    </row>
    <row r="1043" spans="1:10" ht="31.5" outlineLevel="1" x14ac:dyDescent="0.25">
      <c r="A1043" s="59"/>
      <c r="B1043" s="16" t="s">
        <v>113</v>
      </c>
      <c r="C1043" s="89" t="s">
        <v>127</v>
      </c>
      <c r="D1043" s="142" t="s">
        <v>1147</v>
      </c>
      <c r="E1043" s="123"/>
      <c r="F1043" s="120" t="s">
        <v>1276</v>
      </c>
      <c r="G1043" s="177"/>
      <c r="H1043" s="186"/>
      <c r="I1043" s="186"/>
      <c r="J1043" s="112"/>
    </row>
    <row r="1044" spans="1:10" ht="31.5" outlineLevel="1" x14ac:dyDescent="0.25">
      <c r="A1044" s="59"/>
      <c r="B1044" s="16" t="s">
        <v>1138</v>
      </c>
      <c r="C1044" s="89" t="s">
        <v>127</v>
      </c>
      <c r="D1044" s="142" t="s">
        <v>1148</v>
      </c>
      <c r="E1044" s="123"/>
      <c r="F1044" s="120" t="s">
        <v>1276</v>
      </c>
      <c r="G1044" s="177"/>
      <c r="H1044" s="186"/>
      <c r="I1044" s="186"/>
      <c r="J1044" s="112"/>
    </row>
    <row r="1045" spans="1:10" ht="31.5" outlineLevel="1" x14ac:dyDescent="0.25">
      <c r="A1045" s="59"/>
      <c r="B1045" s="16" t="s">
        <v>114</v>
      </c>
      <c r="C1045" s="89" t="s">
        <v>127</v>
      </c>
      <c r="D1045" s="142" t="s">
        <v>1149</v>
      </c>
      <c r="E1045" s="123"/>
      <c r="F1045" s="120" t="s">
        <v>1276</v>
      </c>
      <c r="G1045" s="177"/>
      <c r="H1045" s="186"/>
      <c r="I1045" s="186"/>
      <c r="J1045" s="112"/>
    </row>
    <row r="1046" spans="1:10" ht="31.5" outlineLevel="1" x14ac:dyDescent="0.25">
      <c r="A1046" s="59"/>
      <c r="B1046" s="16" t="s">
        <v>1010</v>
      </c>
      <c r="C1046" s="89" t="s">
        <v>15</v>
      </c>
      <c r="D1046" s="142" t="s">
        <v>1150</v>
      </c>
      <c r="E1046" s="123"/>
      <c r="F1046" s="120" t="s">
        <v>1276</v>
      </c>
      <c r="G1046" s="177"/>
      <c r="H1046" s="186"/>
      <c r="I1046" s="186"/>
      <c r="J1046" s="112"/>
    </row>
    <row r="1047" spans="1:10" ht="31.5" outlineLevel="1" x14ac:dyDescent="0.25">
      <c r="A1047" s="59"/>
      <c r="B1047" s="16" t="s">
        <v>1139</v>
      </c>
      <c r="C1047" s="89" t="s">
        <v>127</v>
      </c>
      <c r="D1047" s="142" t="s">
        <v>1151</v>
      </c>
      <c r="E1047" s="123"/>
      <c r="F1047" s="120" t="s">
        <v>1276</v>
      </c>
      <c r="G1047" s="177"/>
      <c r="H1047" s="186"/>
      <c r="I1047" s="186"/>
      <c r="J1047" s="112"/>
    </row>
    <row r="1048" spans="1:10" ht="47.25" outlineLevel="1" x14ac:dyDescent="0.25">
      <c r="A1048" s="59"/>
      <c r="B1048" s="16" t="s">
        <v>1140</v>
      </c>
      <c r="C1048" s="89" t="s">
        <v>15</v>
      </c>
      <c r="D1048" s="142" t="s">
        <v>1152</v>
      </c>
      <c r="E1048" s="123"/>
      <c r="F1048" s="120" t="s">
        <v>1276</v>
      </c>
      <c r="G1048" s="177"/>
      <c r="H1048" s="186"/>
      <c r="I1048" s="186"/>
      <c r="J1048" s="112"/>
    </row>
    <row r="1049" spans="1:10" ht="31.5" outlineLevel="1" x14ac:dyDescent="0.25">
      <c r="A1049" s="59"/>
      <c r="B1049" s="16" t="s">
        <v>1141</v>
      </c>
      <c r="C1049" s="89" t="s">
        <v>1143</v>
      </c>
      <c r="D1049" s="142" t="s">
        <v>1153</v>
      </c>
      <c r="E1049" s="123"/>
      <c r="F1049" s="120" t="s">
        <v>1276</v>
      </c>
      <c r="G1049" s="177"/>
      <c r="H1049" s="186"/>
      <c r="I1049" s="186"/>
      <c r="J1049" s="112"/>
    </row>
    <row r="1050" spans="1:10" ht="31.5" outlineLevel="1" x14ac:dyDescent="0.25">
      <c r="A1050" s="77"/>
      <c r="B1050" s="78" t="s">
        <v>1142</v>
      </c>
      <c r="C1050" s="33" t="s">
        <v>15</v>
      </c>
      <c r="D1050" s="135" t="s">
        <v>1154</v>
      </c>
      <c r="E1050" s="125"/>
      <c r="F1050" s="120" t="s">
        <v>1276</v>
      </c>
      <c r="G1050" s="177"/>
      <c r="H1050" s="186"/>
      <c r="I1050" s="186"/>
      <c r="J1050" s="112"/>
    </row>
    <row r="1051" spans="1:10" ht="31.5" outlineLevel="1" x14ac:dyDescent="0.25">
      <c r="A1051" s="35">
        <v>13</v>
      </c>
      <c r="B1051" s="16" t="s">
        <v>1157</v>
      </c>
      <c r="C1051" s="89" t="s">
        <v>185</v>
      </c>
      <c r="D1051" s="142" t="s">
        <v>724</v>
      </c>
      <c r="E1051" s="123"/>
      <c r="F1051" s="120" t="s">
        <v>1276</v>
      </c>
      <c r="G1051" s="177"/>
      <c r="H1051" s="186">
        <f t="shared" si="36"/>
        <v>0</v>
      </c>
      <c r="I1051" s="186">
        <f t="shared" si="37"/>
        <v>0</v>
      </c>
      <c r="J1051" s="112"/>
    </row>
    <row r="1052" spans="1:10" ht="47.25" outlineLevel="1" x14ac:dyDescent="0.25">
      <c r="A1052" s="25">
        <v>14</v>
      </c>
      <c r="B1052" s="16" t="s">
        <v>1158</v>
      </c>
      <c r="C1052" s="68" t="s">
        <v>127</v>
      </c>
      <c r="D1052" s="146" t="s">
        <v>1163</v>
      </c>
      <c r="E1052" s="132"/>
      <c r="F1052" s="120" t="s">
        <v>1276</v>
      </c>
      <c r="G1052" s="177"/>
      <c r="H1052" s="186"/>
      <c r="I1052" s="186">
        <f>E1053*G1053+E1054*G1054+E1055*G1055+E1056*G1056+E1057*G1057+E1058*G1058+E1059*G1059+E1060*G1060+E1061*G1061+E1062*G1062+E1063*G1063+E1064*G1064</f>
        <v>0</v>
      </c>
      <c r="J1052" s="120" t="s">
        <v>1287</v>
      </c>
    </row>
    <row r="1053" spans="1:10" ht="31.5" outlineLevel="1" x14ac:dyDescent="0.25">
      <c r="A1053" s="79"/>
      <c r="B1053" s="80" t="s">
        <v>109</v>
      </c>
      <c r="C1053" s="68" t="s">
        <v>127</v>
      </c>
      <c r="D1053" s="146" t="s">
        <v>1164</v>
      </c>
      <c r="E1053" s="132"/>
      <c r="F1053" s="120" t="s">
        <v>1276</v>
      </c>
      <c r="G1053" s="177"/>
      <c r="H1053" s="186"/>
      <c r="I1053" s="186"/>
      <c r="J1053" s="112"/>
    </row>
    <row r="1054" spans="1:10" ht="31.5" outlineLevel="1" x14ac:dyDescent="0.25">
      <c r="A1054" s="79"/>
      <c r="B1054" s="80" t="s">
        <v>110</v>
      </c>
      <c r="C1054" s="68" t="s">
        <v>127</v>
      </c>
      <c r="D1054" s="146" t="s">
        <v>1165</v>
      </c>
      <c r="E1054" s="132"/>
      <c r="F1054" s="120" t="s">
        <v>1276</v>
      </c>
      <c r="G1054" s="177"/>
      <c r="H1054" s="186"/>
      <c r="I1054" s="186"/>
      <c r="J1054" s="112"/>
    </row>
    <row r="1055" spans="1:10" ht="31.5" outlineLevel="1" x14ac:dyDescent="0.25">
      <c r="A1055" s="79"/>
      <c r="B1055" s="80" t="s">
        <v>1159</v>
      </c>
      <c r="C1055" s="68" t="s">
        <v>127</v>
      </c>
      <c r="D1055" s="146" t="s">
        <v>1166</v>
      </c>
      <c r="E1055" s="132"/>
      <c r="F1055" s="120" t="s">
        <v>1276</v>
      </c>
      <c r="G1055" s="177"/>
      <c r="H1055" s="186"/>
      <c r="I1055" s="186"/>
      <c r="J1055" s="112"/>
    </row>
    <row r="1056" spans="1:10" ht="31.5" outlineLevel="1" x14ac:dyDescent="0.25">
      <c r="A1056" s="79"/>
      <c r="B1056" s="80" t="s">
        <v>170</v>
      </c>
      <c r="C1056" s="68" t="s">
        <v>127</v>
      </c>
      <c r="D1056" s="146" t="s">
        <v>1167</v>
      </c>
      <c r="E1056" s="132"/>
      <c r="F1056" s="120" t="s">
        <v>1276</v>
      </c>
      <c r="G1056" s="177"/>
      <c r="H1056" s="186"/>
      <c r="I1056" s="186"/>
      <c r="J1056" s="112"/>
    </row>
    <row r="1057" spans="1:10" ht="31.5" outlineLevel="1" x14ac:dyDescent="0.25">
      <c r="A1057" s="63"/>
      <c r="B1057" s="80" t="s">
        <v>113</v>
      </c>
      <c r="C1057" s="68" t="s">
        <v>127</v>
      </c>
      <c r="D1057" s="146" t="s">
        <v>1168</v>
      </c>
      <c r="E1057" s="132"/>
      <c r="F1057" s="120" t="s">
        <v>1276</v>
      </c>
      <c r="G1057" s="177"/>
      <c r="H1057" s="186"/>
      <c r="I1057" s="186"/>
      <c r="J1057" s="112"/>
    </row>
    <row r="1058" spans="1:10" ht="31.5" outlineLevel="1" x14ac:dyDescent="0.25">
      <c r="A1058" s="32"/>
      <c r="B1058" s="80" t="s">
        <v>114</v>
      </c>
      <c r="C1058" s="68" t="s">
        <v>127</v>
      </c>
      <c r="D1058" s="146" t="s">
        <v>1168</v>
      </c>
      <c r="E1058" s="132"/>
      <c r="F1058" s="120" t="s">
        <v>1276</v>
      </c>
      <c r="G1058" s="177"/>
      <c r="H1058" s="186"/>
      <c r="I1058" s="186"/>
      <c r="J1058" s="112"/>
    </row>
    <row r="1059" spans="1:10" ht="31.5" outlineLevel="1" x14ac:dyDescent="0.25">
      <c r="A1059" s="32"/>
      <c r="B1059" s="80" t="s">
        <v>1010</v>
      </c>
      <c r="C1059" s="68" t="s">
        <v>15</v>
      </c>
      <c r="D1059" s="146" t="s">
        <v>1169</v>
      </c>
      <c r="E1059" s="132"/>
      <c r="F1059" s="120" t="s">
        <v>1276</v>
      </c>
      <c r="G1059" s="177"/>
      <c r="H1059" s="186"/>
      <c r="I1059" s="186"/>
      <c r="J1059" s="112"/>
    </row>
    <row r="1060" spans="1:10" ht="31.5" outlineLevel="1" x14ac:dyDescent="0.25">
      <c r="A1060" s="32"/>
      <c r="B1060" s="16" t="s">
        <v>1160</v>
      </c>
      <c r="C1060" s="68" t="s">
        <v>127</v>
      </c>
      <c r="D1060" s="146" t="s">
        <v>1170</v>
      </c>
      <c r="E1060" s="132"/>
      <c r="F1060" s="120" t="s">
        <v>1276</v>
      </c>
      <c r="G1060" s="177"/>
      <c r="H1060" s="186"/>
      <c r="I1060" s="186"/>
      <c r="J1060" s="112"/>
    </row>
    <row r="1061" spans="1:10" ht="31.5" outlineLevel="1" x14ac:dyDescent="0.25">
      <c r="A1061" s="32"/>
      <c r="B1061" s="80" t="s">
        <v>1139</v>
      </c>
      <c r="C1061" s="68" t="s">
        <v>127</v>
      </c>
      <c r="D1061" s="146" t="s">
        <v>1171</v>
      </c>
      <c r="E1061" s="132"/>
      <c r="F1061" s="120" t="s">
        <v>1276</v>
      </c>
      <c r="G1061" s="177"/>
      <c r="H1061" s="186"/>
      <c r="I1061" s="186"/>
      <c r="J1061" s="112"/>
    </row>
    <row r="1062" spans="1:10" ht="47.25" outlineLevel="1" x14ac:dyDescent="0.25">
      <c r="A1062" s="32"/>
      <c r="B1062" s="16" t="s">
        <v>1161</v>
      </c>
      <c r="C1062" s="68" t="s">
        <v>15</v>
      </c>
      <c r="D1062" s="146" t="s">
        <v>1172</v>
      </c>
      <c r="E1062" s="132"/>
      <c r="F1062" s="120" t="s">
        <v>1276</v>
      </c>
      <c r="G1062" s="177"/>
      <c r="H1062" s="186"/>
      <c r="I1062" s="186"/>
      <c r="J1062" s="112"/>
    </row>
    <row r="1063" spans="1:10" ht="31.5" outlineLevel="1" x14ac:dyDescent="0.25">
      <c r="A1063" s="32"/>
      <c r="B1063" s="16" t="s">
        <v>1162</v>
      </c>
      <c r="C1063" s="68" t="s">
        <v>15</v>
      </c>
      <c r="D1063" s="146" t="s">
        <v>1173</v>
      </c>
      <c r="E1063" s="132"/>
      <c r="F1063" s="120" t="s">
        <v>1276</v>
      </c>
      <c r="G1063" s="177"/>
      <c r="H1063" s="186"/>
      <c r="I1063" s="186"/>
      <c r="J1063" s="112"/>
    </row>
    <row r="1064" spans="1:10" ht="31.5" outlineLevel="1" x14ac:dyDescent="0.25">
      <c r="A1064" s="32"/>
      <c r="B1064" s="71" t="s">
        <v>160</v>
      </c>
      <c r="C1064" s="72" t="s">
        <v>1143</v>
      </c>
      <c r="D1064" s="157" t="s">
        <v>1174</v>
      </c>
      <c r="E1064" s="134"/>
      <c r="F1064" s="120" t="s">
        <v>1276</v>
      </c>
      <c r="G1064" s="177"/>
      <c r="H1064" s="186"/>
      <c r="I1064" s="186"/>
      <c r="J1064" s="112"/>
    </row>
    <row r="1065" spans="1:10" ht="31.5" outlineLevel="1" x14ac:dyDescent="0.25">
      <c r="A1065" s="35">
        <v>15</v>
      </c>
      <c r="B1065" s="16" t="s">
        <v>187</v>
      </c>
      <c r="C1065" s="89" t="s">
        <v>185</v>
      </c>
      <c r="D1065" s="142" t="s">
        <v>1175</v>
      </c>
      <c r="E1065" s="123"/>
      <c r="F1065" s="120" t="s">
        <v>1276</v>
      </c>
      <c r="G1065" s="177"/>
      <c r="H1065" s="186">
        <f t="shared" si="36"/>
        <v>0</v>
      </c>
      <c r="I1065" s="186">
        <f t="shared" si="37"/>
        <v>0</v>
      </c>
      <c r="J1065" s="112"/>
    </row>
    <row r="1066" spans="1:10" ht="15.75" outlineLevel="1" x14ac:dyDescent="0.25">
      <c r="A1066" s="63"/>
      <c r="B1066" s="81" t="s">
        <v>14</v>
      </c>
      <c r="C1066" s="34"/>
      <c r="D1066" s="144"/>
      <c r="E1066" s="193"/>
      <c r="F1066" s="189"/>
      <c r="G1066" s="197"/>
      <c r="H1066" s="188"/>
      <c r="I1066" s="188"/>
      <c r="J1066" s="112"/>
    </row>
    <row r="1067" spans="1:10" ht="31.5" outlineLevel="1" x14ac:dyDescent="0.25">
      <c r="A1067" s="32">
        <v>16</v>
      </c>
      <c r="B1067" s="36" t="s">
        <v>189</v>
      </c>
      <c r="C1067" s="89" t="s">
        <v>13</v>
      </c>
      <c r="D1067" s="142">
        <v>32.4</v>
      </c>
      <c r="E1067" s="142">
        <v>32.4</v>
      </c>
      <c r="F1067" s="120" t="s">
        <v>1276</v>
      </c>
      <c r="G1067" s="177"/>
      <c r="H1067" s="186">
        <f t="shared" si="36"/>
        <v>0</v>
      </c>
      <c r="I1067" s="186">
        <f t="shared" si="37"/>
        <v>0</v>
      </c>
      <c r="J1067" s="112"/>
    </row>
    <row r="1068" spans="1:10" ht="66" outlineLevel="1" x14ac:dyDescent="0.25">
      <c r="A1068" s="32">
        <v>17</v>
      </c>
      <c r="B1068" s="16" t="s">
        <v>217</v>
      </c>
      <c r="C1068" s="89" t="s">
        <v>13</v>
      </c>
      <c r="D1068" s="142">
        <v>1185.5</v>
      </c>
      <c r="E1068" s="142">
        <v>1185.5</v>
      </c>
      <c r="F1068" s="120" t="s">
        <v>1276</v>
      </c>
      <c r="G1068" s="177"/>
      <c r="H1068" s="186">
        <f t="shared" si="36"/>
        <v>0</v>
      </c>
      <c r="I1068" s="186">
        <f t="shared" si="37"/>
        <v>0</v>
      </c>
      <c r="J1068" s="112"/>
    </row>
    <row r="1069" spans="1:10" ht="47.25" outlineLevel="1" x14ac:dyDescent="0.25">
      <c r="A1069" s="32">
        <v>18</v>
      </c>
      <c r="B1069" s="36" t="s">
        <v>192</v>
      </c>
      <c r="C1069" s="89" t="s">
        <v>13</v>
      </c>
      <c r="D1069" s="142">
        <v>38.22</v>
      </c>
      <c r="E1069" s="142">
        <v>38.22</v>
      </c>
      <c r="F1069" s="120" t="s">
        <v>1276</v>
      </c>
      <c r="G1069" s="177"/>
      <c r="H1069" s="186">
        <f t="shared" si="36"/>
        <v>0</v>
      </c>
      <c r="I1069" s="186">
        <f t="shared" si="37"/>
        <v>0</v>
      </c>
      <c r="J1069" s="112"/>
    </row>
    <row r="1070" spans="1:10" ht="47.25" outlineLevel="1" x14ac:dyDescent="0.25">
      <c r="A1070" s="32">
        <v>19</v>
      </c>
      <c r="B1070" s="16" t="s">
        <v>1176</v>
      </c>
      <c r="C1070" s="89" t="s">
        <v>13</v>
      </c>
      <c r="D1070" s="142">
        <v>41.87</v>
      </c>
      <c r="E1070" s="142">
        <v>41.87</v>
      </c>
      <c r="F1070" s="120" t="s">
        <v>1276</v>
      </c>
      <c r="G1070" s="177"/>
      <c r="H1070" s="186">
        <f t="shared" si="36"/>
        <v>0</v>
      </c>
      <c r="I1070" s="186">
        <f t="shared" si="37"/>
        <v>0</v>
      </c>
      <c r="J1070" s="112"/>
    </row>
    <row r="1071" spans="1:10" ht="31.5" outlineLevel="1" x14ac:dyDescent="0.25">
      <c r="A1071" s="32">
        <v>20</v>
      </c>
      <c r="B1071" s="16" t="s">
        <v>583</v>
      </c>
      <c r="C1071" s="89" t="s">
        <v>280</v>
      </c>
      <c r="D1071" s="142" t="s">
        <v>1185</v>
      </c>
      <c r="E1071" s="123"/>
      <c r="F1071" s="120" t="s">
        <v>1276</v>
      </c>
      <c r="G1071" s="177"/>
      <c r="H1071" s="186">
        <f t="shared" si="36"/>
        <v>0</v>
      </c>
      <c r="I1071" s="186">
        <f t="shared" si="37"/>
        <v>0</v>
      </c>
      <c r="J1071" s="112"/>
    </row>
    <row r="1072" spans="1:10" ht="31.5" outlineLevel="1" x14ac:dyDescent="0.25">
      <c r="A1072" s="32">
        <v>21</v>
      </c>
      <c r="B1072" s="16" t="s">
        <v>585</v>
      </c>
      <c r="C1072" s="89" t="s">
        <v>280</v>
      </c>
      <c r="D1072" s="142" t="s">
        <v>1177</v>
      </c>
      <c r="E1072" s="123"/>
      <c r="F1072" s="120" t="s">
        <v>1276</v>
      </c>
      <c r="G1072" s="177"/>
      <c r="H1072" s="186">
        <f t="shared" si="36"/>
        <v>0</v>
      </c>
      <c r="I1072" s="186">
        <f t="shared" si="37"/>
        <v>0</v>
      </c>
      <c r="J1072" s="112"/>
    </row>
    <row r="1073" spans="1:10" ht="47.25" outlineLevel="1" x14ac:dyDescent="0.25">
      <c r="A1073" s="32">
        <v>22</v>
      </c>
      <c r="B1073" s="16" t="s">
        <v>1178</v>
      </c>
      <c r="C1073" s="89" t="s">
        <v>219</v>
      </c>
      <c r="D1073" s="142">
        <v>1851.48</v>
      </c>
      <c r="E1073" s="142">
        <v>1851.48</v>
      </c>
      <c r="F1073" s="120" t="s">
        <v>1276</v>
      </c>
      <c r="G1073" s="177"/>
      <c r="H1073" s="186">
        <f t="shared" si="36"/>
        <v>0</v>
      </c>
      <c r="I1073" s="186">
        <f t="shared" si="37"/>
        <v>0</v>
      </c>
      <c r="J1073" s="112"/>
    </row>
    <row r="1074" spans="1:10" ht="47.25" outlineLevel="1" x14ac:dyDescent="0.25">
      <c r="A1074" s="32">
        <v>23</v>
      </c>
      <c r="B1074" s="16" t="s">
        <v>1179</v>
      </c>
      <c r="C1074" s="89" t="s">
        <v>219</v>
      </c>
      <c r="D1074" s="142">
        <v>678.36</v>
      </c>
      <c r="E1074" s="142">
        <v>678.36</v>
      </c>
      <c r="F1074" s="120" t="s">
        <v>1276</v>
      </c>
      <c r="G1074" s="177"/>
      <c r="H1074" s="186">
        <f t="shared" si="36"/>
        <v>0</v>
      </c>
      <c r="I1074" s="186">
        <f t="shared" si="37"/>
        <v>0</v>
      </c>
      <c r="J1074" s="120" t="s">
        <v>1287</v>
      </c>
    </row>
    <row r="1075" spans="1:10" ht="63" outlineLevel="1" x14ac:dyDescent="0.25">
      <c r="A1075" s="32">
        <v>24</v>
      </c>
      <c r="B1075" s="16" t="s">
        <v>1180</v>
      </c>
      <c r="C1075" s="89" t="s">
        <v>294</v>
      </c>
      <c r="D1075" s="142" t="s">
        <v>1181</v>
      </c>
      <c r="E1075" s="123"/>
      <c r="F1075" s="120" t="s">
        <v>1276</v>
      </c>
      <c r="G1075" s="177"/>
      <c r="H1075" s="186">
        <f t="shared" si="36"/>
        <v>0</v>
      </c>
      <c r="I1075" s="186">
        <f t="shared" si="37"/>
        <v>0</v>
      </c>
      <c r="J1075" s="112"/>
    </row>
    <row r="1076" spans="1:10" ht="31.5" outlineLevel="1" x14ac:dyDescent="0.25">
      <c r="A1076" s="32">
        <v>25</v>
      </c>
      <c r="B1076" s="16" t="s">
        <v>1205</v>
      </c>
      <c r="C1076" s="89" t="s">
        <v>294</v>
      </c>
      <c r="D1076" s="142" t="s">
        <v>1182</v>
      </c>
      <c r="E1076" s="123"/>
      <c r="F1076" s="120" t="s">
        <v>1276</v>
      </c>
      <c r="G1076" s="177"/>
      <c r="H1076" s="186">
        <f t="shared" si="36"/>
        <v>0</v>
      </c>
      <c r="I1076" s="186">
        <f t="shared" si="37"/>
        <v>0</v>
      </c>
      <c r="J1076" s="112"/>
    </row>
    <row r="1077" spans="1:10" ht="31.5" outlineLevel="1" x14ac:dyDescent="0.25">
      <c r="A1077" s="32">
        <v>26</v>
      </c>
      <c r="B1077" s="78" t="s">
        <v>1183</v>
      </c>
      <c r="C1077" s="33" t="s">
        <v>294</v>
      </c>
      <c r="D1077" s="135" t="s">
        <v>1184</v>
      </c>
      <c r="E1077" s="125"/>
      <c r="F1077" s="120" t="s">
        <v>1276</v>
      </c>
      <c r="G1077" s="177"/>
      <c r="H1077" s="186">
        <f t="shared" si="36"/>
        <v>0</v>
      </c>
      <c r="I1077" s="186">
        <f t="shared" si="37"/>
        <v>0</v>
      </c>
      <c r="J1077" s="112"/>
    </row>
    <row r="1078" spans="1:10" ht="31.5" outlineLevel="1" x14ac:dyDescent="0.25">
      <c r="A1078" s="32">
        <v>27</v>
      </c>
      <c r="B1078" s="16" t="s">
        <v>1186</v>
      </c>
      <c r="C1078" s="89" t="s">
        <v>207</v>
      </c>
      <c r="D1078" s="142">
        <v>74.510000000000005</v>
      </c>
      <c r="E1078" s="142">
        <v>74.510000000000005</v>
      </c>
      <c r="F1078" s="120" t="s">
        <v>1276</v>
      </c>
      <c r="G1078" s="177"/>
      <c r="H1078" s="186">
        <f t="shared" si="36"/>
        <v>0</v>
      </c>
      <c r="I1078" s="186">
        <f t="shared" si="37"/>
        <v>0</v>
      </c>
      <c r="J1078" s="112"/>
    </row>
    <row r="1079" spans="1:10" ht="63" outlineLevel="1" x14ac:dyDescent="0.25">
      <c r="A1079" s="32">
        <v>28</v>
      </c>
      <c r="B1079" s="16" t="s">
        <v>1187</v>
      </c>
      <c r="C1079" s="89"/>
      <c r="D1079" s="142"/>
      <c r="E1079" s="192"/>
      <c r="F1079" s="189"/>
      <c r="G1079" s="197"/>
      <c r="H1079" s="188"/>
      <c r="I1079" s="188"/>
      <c r="J1079" s="112"/>
    </row>
    <row r="1080" spans="1:10" ht="31.5" outlineLevel="1" x14ac:dyDescent="0.25">
      <c r="A1080" s="32"/>
      <c r="B1080" s="16" t="s">
        <v>1188</v>
      </c>
      <c r="C1080" s="89" t="s">
        <v>1189</v>
      </c>
      <c r="D1080" s="142" t="s">
        <v>1190</v>
      </c>
      <c r="E1080" s="123"/>
      <c r="F1080" s="120" t="s">
        <v>1276</v>
      </c>
      <c r="G1080" s="177"/>
      <c r="H1080" s="186">
        <f t="shared" si="36"/>
        <v>0</v>
      </c>
      <c r="I1080" s="186">
        <f t="shared" si="37"/>
        <v>0</v>
      </c>
      <c r="J1080" s="112"/>
    </row>
    <row r="1081" spans="1:10" ht="31.5" outlineLevel="1" x14ac:dyDescent="0.25">
      <c r="A1081" s="32"/>
      <c r="B1081" s="16" t="s">
        <v>1191</v>
      </c>
      <c r="C1081" s="89" t="s">
        <v>1189</v>
      </c>
      <c r="D1081" s="142" t="s">
        <v>1192</v>
      </c>
      <c r="E1081" s="123"/>
      <c r="F1081" s="120" t="s">
        <v>1276</v>
      </c>
      <c r="G1081" s="177"/>
      <c r="H1081" s="186">
        <f t="shared" si="36"/>
        <v>0</v>
      </c>
      <c r="I1081" s="186">
        <f t="shared" si="37"/>
        <v>0</v>
      </c>
      <c r="J1081" s="112"/>
    </row>
    <row r="1082" spans="1:10" ht="47.25" outlineLevel="1" x14ac:dyDescent="0.25">
      <c r="A1082" s="32">
        <v>29</v>
      </c>
      <c r="B1082" s="16" t="s">
        <v>1193</v>
      </c>
      <c r="C1082" s="89"/>
      <c r="D1082" s="142"/>
      <c r="E1082" s="89"/>
      <c r="F1082" s="120"/>
      <c r="G1082" s="197"/>
      <c r="H1082" s="188"/>
      <c r="I1082" s="188"/>
      <c r="J1082" s="112"/>
    </row>
    <row r="1083" spans="1:10" ht="31.5" outlineLevel="1" x14ac:dyDescent="0.25">
      <c r="A1083" s="32"/>
      <c r="B1083" s="16" t="s">
        <v>1194</v>
      </c>
      <c r="C1083" s="89" t="s">
        <v>1189</v>
      </c>
      <c r="D1083" s="142" t="s">
        <v>1190</v>
      </c>
      <c r="E1083" s="123"/>
      <c r="F1083" s="120" t="s">
        <v>1276</v>
      </c>
      <c r="G1083" s="177"/>
      <c r="H1083" s="186">
        <f t="shared" si="36"/>
        <v>0</v>
      </c>
      <c r="I1083" s="186">
        <f t="shared" si="37"/>
        <v>0</v>
      </c>
      <c r="J1083" s="112"/>
    </row>
    <row r="1084" spans="1:10" ht="31.5" outlineLevel="1" x14ac:dyDescent="0.25">
      <c r="A1084" s="32">
        <v>30</v>
      </c>
      <c r="B1084" s="16" t="s">
        <v>211</v>
      </c>
      <c r="C1084" s="89" t="s">
        <v>13</v>
      </c>
      <c r="D1084" s="142">
        <v>90.35</v>
      </c>
      <c r="E1084" s="142">
        <v>90.35</v>
      </c>
      <c r="F1084" s="120" t="s">
        <v>1276</v>
      </c>
      <c r="G1084" s="177"/>
      <c r="H1084" s="186">
        <f t="shared" si="36"/>
        <v>0</v>
      </c>
      <c r="I1084" s="186">
        <f t="shared" si="37"/>
        <v>0</v>
      </c>
      <c r="J1084" s="112"/>
    </row>
    <row r="1085" spans="1:10" ht="31.5" outlineLevel="1" x14ac:dyDescent="0.25">
      <c r="A1085" s="32">
        <v>31</v>
      </c>
      <c r="B1085" s="78" t="s">
        <v>212</v>
      </c>
      <c r="C1085" s="33" t="s">
        <v>13</v>
      </c>
      <c r="D1085" s="135">
        <v>4.18</v>
      </c>
      <c r="E1085" s="135">
        <v>4.18</v>
      </c>
      <c r="F1085" s="120" t="s">
        <v>1276</v>
      </c>
      <c r="G1085" s="177"/>
      <c r="H1085" s="186">
        <f t="shared" si="36"/>
        <v>0</v>
      </c>
      <c r="I1085" s="186">
        <f t="shared" si="37"/>
        <v>0</v>
      </c>
      <c r="J1085" s="112"/>
    </row>
    <row r="1086" spans="1:10" ht="31.5" outlineLevel="1" x14ac:dyDescent="0.25">
      <c r="A1086" s="32">
        <v>32</v>
      </c>
      <c r="B1086" s="78" t="s">
        <v>213</v>
      </c>
      <c r="C1086" s="33" t="s">
        <v>13</v>
      </c>
      <c r="D1086" s="135">
        <v>260.22000000000003</v>
      </c>
      <c r="E1086" s="135">
        <v>260.22000000000003</v>
      </c>
      <c r="F1086" s="120" t="s">
        <v>1276</v>
      </c>
      <c r="G1086" s="177"/>
      <c r="H1086" s="186">
        <f t="shared" si="36"/>
        <v>0</v>
      </c>
      <c r="I1086" s="186">
        <f t="shared" si="37"/>
        <v>0</v>
      </c>
      <c r="J1086" s="112"/>
    </row>
    <row r="1087" spans="1:10" ht="47.25" outlineLevel="1" x14ac:dyDescent="0.25">
      <c r="A1087" s="32">
        <v>33</v>
      </c>
      <c r="B1087" s="16" t="s">
        <v>1195</v>
      </c>
      <c r="C1087" s="89" t="s">
        <v>13</v>
      </c>
      <c r="D1087" s="142">
        <v>468.81</v>
      </c>
      <c r="E1087" s="142">
        <v>468.81</v>
      </c>
      <c r="F1087" s="120" t="s">
        <v>1276</v>
      </c>
      <c r="G1087" s="177"/>
      <c r="H1087" s="186">
        <f t="shared" si="36"/>
        <v>0</v>
      </c>
      <c r="I1087" s="186">
        <f t="shared" si="37"/>
        <v>0</v>
      </c>
      <c r="J1087" s="112"/>
    </row>
    <row r="1088" spans="1:10" ht="15.75" outlineLevel="1" x14ac:dyDescent="0.25">
      <c r="A1088" s="32"/>
      <c r="B1088" s="30" t="s">
        <v>1196</v>
      </c>
      <c r="C1088" s="34"/>
      <c r="D1088" s="144"/>
      <c r="E1088" s="193"/>
      <c r="F1088" s="189"/>
      <c r="G1088" s="197"/>
      <c r="H1088" s="188"/>
      <c r="I1088" s="188"/>
      <c r="J1088" s="112"/>
    </row>
    <row r="1089" spans="1:10" ht="31.5" outlineLevel="1" x14ac:dyDescent="0.25">
      <c r="A1089" s="32">
        <v>34</v>
      </c>
      <c r="B1089" s="16" t="s">
        <v>1197</v>
      </c>
      <c r="C1089" s="89" t="s">
        <v>383</v>
      </c>
      <c r="D1089" s="142" t="s">
        <v>1198</v>
      </c>
      <c r="E1089" s="123"/>
      <c r="F1089" s="120" t="s">
        <v>1276</v>
      </c>
      <c r="G1089" s="177"/>
      <c r="H1089" s="186">
        <f t="shared" si="36"/>
        <v>0</v>
      </c>
      <c r="I1089" s="186">
        <f t="shared" si="37"/>
        <v>0</v>
      </c>
      <c r="J1089" s="112"/>
    </row>
    <row r="1090" spans="1:10" ht="31.5" outlineLevel="1" x14ac:dyDescent="0.25">
      <c r="A1090" s="32">
        <v>35</v>
      </c>
      <c r="B1090" s="16" t="s">
        <v>1199</v>
      </c>
      <c r="C1090" s="89" t="s">
        <v>280</v>
      </c>
      <c r="D1090" s="142" t="s">
        <v>1200</v>
      </c>
      <c r="E1090" s="123"/>
      <c r="F1090" s="120" t="s">
        <v>1276</v>
      </c>
      <c r="G1090" s="177"/>
      <c r="H1090" s="186">
        <f t="shared" si="36"/>
        <v>0</v>
      </c>
      <c r="I1090" s="186">
        <f t="shared" si="37"/>
        <v>0</v>
      </c>
      <c r="J1090" s="112"/>
    </row>
    <row r="1091" spans="1:10" ht="31.5" outlineLevel="1" x14ac:dyDescent="0.25">
      <c r="A1091" s="32">
        <v>36</v>
      </c>
      <c r="B1091" s="16" t="s">
        <v>1201</v>
      </c>
      <c r="C1091" s="68" t="s">
        <v>219</v>
      </c>
      <c r="D1091" s="146">
        <v>628.5</v>
      </c>
      <c r="E1091" s="146">
        <v>628.5</v>
      </c>
      <c r="F1091" s="120" t="s">
        <v>1276</v>
      </c>
      <c r="G1091" s="197"/>
      <c r="H1091" s="186"/>
      <c r="I1091" s="208">
        <f>SUM(E1092*G1092+E1093*G1093+E1094*G1094+E1095*G1095+E1096*G1096)</f>
        <v>0</v>
      </c>
      <c r="J1091" s="112"/>
    </row>
    <row r="1092" spans="1:10" ht="31.5" outlineLevel="1" x14ac:dyDescent="0.25">
      <c r="A1092" s="32"/>
      <c r="B1092" s="16" t="s">
        <v>1286</v>
      </c>
      <c r="C1092" s="68" t="s">
        <v>13</v>
      </c>
      <c r="D1092" s="146">
        <v>314.3</v>
      </c>
      <c r="E1092" s="146">
        <v>314.3</v>
      </c>
      <c r="F1092" s="120" t="s">
        <v>1276</v>
      </c>
      <c r="G1092" s="177"/>
      <c r="H1092" s="186"/>
      <c r="I1092" s="186"/>
      <c r="J1092" s="112"/>
    </row>
    <row r="1093" spans="1:10" ht="47.25" outlineLevel="1" x14ac:dyDescent="0.25">
      <c r="A1093" s="32"/>
      <c r="B1093" s="16" t="s">
        <v>1285</v>
      </c>
      <c r="C1093" s="68" t="s">
        <v>13</v>
      </c>
      <c r="D1093" s="146">
        <v>213.7</v>
      </c>
      <c r="E1093" s="146">
        <v>213.7</v>
      </c>
      <c r="F1093" s="120" t="s">
        <v>1276</v>
      </c>
      <c r="G1093" s="177"/>
      <c r="H1093" s="186"/>
      <c r="I1093" s="186"/>
      <c r="J1093" s="112"/>
    </row>
    <row r="1094" spans="1:10" ht="63" outlineLevel="1" x14ac:dyDescent="0.25">
      <c r="A1094" s="32"/>
      <c r="B1094" s="16" t="s">
        <v>1202</v>
      </c>
      <c r="C1094" s="68" t="s">
        <v>13</v>
      </c>
      <c r="D1094" s="146">
        <v>44</v>
      </c>
      <c r="E1094" s="146">
        <v>44</v>
      </c>
      <c r="F1094" s="120" t="s">
        <v>1276</v>
      </c>
      <c r="G1094" s="177"/>
      <c r="H1094" s="186"/>
      <c r="I1094" s="186"/>
      <c r="J1094" s="112"/>
    </row>
    <row r="1095" spans="1:10" ht="63" outlineLevel="1" x14ac:dyDescent="0.25">
      <c r="A1095" s="32"/>
      <c r="B1095" s="16" t="s">
        <v>1203</v>
      </c>
      <c r="C1095" s="68" t="s">
        <v>13</v>
      </c>
      <c r="D1095" s="146">
        <v>44</v>
      </c>
      <c r="E1095" s="146">
        <v>44</v>
      </c>
      <c r="F1095" s="120" t="s">
        <v>1276</v>
      </c>
      <c r="G1095" s="177"/>
      <c r="H1095" s="186"/>
      <c r="I1095" s="186"/>
      <c r="J1095" s="112"/>
    </row>
    <row r="1096" spans="1:10" ht="63" outlineLevel="1" x14ac:dyDescent="0.25">
      <c r="A1096" s="32"/>
      <c r="B1096" s="69" t="s">
        <v>1204</v>
      </c>
      <c r="C1096" s="68" t="s">
        <v>13</v>
      </c>
      <c r="D1096" s="146">
        <v>31.4</v>
      </c>
      <c r="E1096" s="146">
        <v>31.4</v>
      </c>
      <c r="F1096" s="120" t="s">
        <v>1276</v>
      </c>
      <c r="G1096" s="177"/>
      <c r="H1096" s="186"/>
      <c r="I1096" s="186"/>
      <c r="J1096" s="112"/>
    </row>
    <row r="1097" spans="1:10" ht="31.5" outlineLevel="1" x14ac:dyDescent="0.25">
      <c r="A1097" s="32"/>
      <c r="B1097" s="82" t="s">
        <v>1206</v>
      </c>
      <c r="C1097" s="33"/>
      <c r="D1097" s="135"/>
      <c r="E1097" s="202"/>
      <c r="F1097" s="189"/>
      <c r="G1097" s="197"/>
      <c r="H1097" s="188"/>
      <c r="I1097" s="188"/>
      <c r="J1097" s="112"/>
    </row>
    <row r="1098" spans="1:10" ht="31.5" outlineLevel="1" x14ac:dyDescent="0.25">
      <c r="A1098" s="32">
        <v>1</v>
      </c>
      <c r="B1098" s="21" t="s">
        <v>1207</v>
      </c>
      <c r="C1098" s="89" t="s">
        <v>207</v>
      </c>
      <c r="D1098" s="142">
        <v>2.68</v>
      </c>
      <c r="E1098" s="142">
        <v>2.68</v>
      </c>
      <c r="F1098" s="120" t="s">
        <v>1276</v>
      </c>
      <c r="G1098" s="177"/>
      <c r="H1098" s="186">
        <f t="shared" ref="H1098:H1135" si="38">G1098*E1098</f>
        <v>0</v>
      </c>
      <c r="I1098" s="186">
        <f t="shared" ref="I1098:I1135" si="39">H1098</f>
        <v>0</v>
      </c>
      <c r="J1098" s="112"/>
    </row>
    <row r="1099" spans="1:10" ht="31.5" outlineLevel="1" x14ac:dyDescent="0.25">
      <c r="A1099" s="32">
        <v>2</v>
      </c>
      <c r="B1099" s="21" t="s">
        <v>1208</v>
      </c>
      <c r="C1099" s="89" t="s">
        <v>207</v>
      </c>
      <c r="D1099" s="142">
        <v>2.68</v>
      </c>
      <c r="E1099" s="142">
        <v>2.68</v>
      </c>
      <c r="F1099" s="120" t="s">
        <v>1276</v>
      </c>
      <c r="G1099" s="177"/>
      <c r="H1099" s="186">
        <f t="shared" si="38"/>
        <v>0</v>
      </c>
      <c r="I1099" s="186">
        <f t="shared" si="39"/>
        <v>0</v>
      </c>
      <c r="J1099" s="112"/>
    </row>
    <row r="1100" spans="1:10" ht="31.5" outlineLevel="1" x14ac:dyDescent="0.25">
      <c r="A1100" s="32">
        <v>3</v>
      </c>
      <c r="B1100" s="21" t="s">
        <v>1229</v>
      </c>
      <c r="C1100" s="89" t="s">
        <v>321</v>
      </c>
      <c r="D1100" s="142">
        <v>124</v>
      </c>
      <c r="E1100" s="142">
        <v>124</v>
      </c>
      <c r="F1100" s="120" t="s">
        <v>1276</v>
      </c>
      <c r="G1100" s="177"/>
      <c r="H1100" s="186">
        <f t="shared" si="38"/>
        <v>0</v>
      </c>
      <c r="I1100" s="186">
        <f t="shared" si="39"/>
        <v>0</v>
      </c>
      <c r="J1100" s="112"/>
    </row>
    <row r="1101" spans="1:10" ht="31.5" outlineLevel="1" x14ac:dyDescent="0.25">
      <c r="A1101" s="32"/>
      <c r="B1101" s="57" t="s">
        <v>1209</v>
      </c>
      <c r="C1101" s="89" t="s">
        <v>390</v>
      </c>
      <c r="D1101" s="142">
        <v>11.65</v>
      </c>
      <c r="E1101" s="142">
        <v>11.65</v>
      </c>
      <c r="F1101" s="120" t="s">
        <v>1276</v>
      </c>
      <c r="G1101" s="177"/>
      <c r="H1101" s="186">
        <f t="shared" si="38"/>
        <v>0</v>
      </c>
      <c r="I1101" s="186">
        <f t="shared" si="39"/>
        <v>0</v>
      </c>
      <c r="J1101" s="112"/>
    </row>
    <row r="1102" spans="1:10" ht="47.25" outlineLevel="1" x14ac:dyDescent="0.25">
      <c r="A1102" s="32">
        <v>4</v>
      </c>
      <c r="B1102" s="21" t="s">
        <v>1210</v>
      </c>
      <c r="C1102" s="89" t="s">
        <v>663</v>
      </c>
      <c r="D1102" s="142">
        <v>10.36</v>
      </c>
      <c r="E1102" s="142">
        <v>10.36</v>
      </c>
      <c r="F1102" s="120" t="s">
        <v>1276</v>
      </c>
      <c r="G1102" s="177"/>
      <c r="H1102" s="186">
        <f t="shared" si="38"/>
        <v>0</v>
      </c>
      <c r="I1102" s="186">
        <f t="shared" si="39"/>
        <v>0</v>
      </c>
      <c r="J1102" s="112"/>
    </row>
    <row r="1103" spans="1:10" ht="15.75" outlineLevel="1" x14ac:dyDescent="0.25">
      <c r="A1103" s="32">
        <v>5</v>
      </c>
      <c r="B1103" s="57" t="s">
        <v>1211</v>
      </c>
      <c r="C1103" s="89"/>
      <c r="D1103" s="142"/>
      <c r="E1103" s="199"/>
      <c r="F1103" s="189"/>
      <c r="G1103" s="197"/>
      <c r="H1103" s="188"/>
      <c r="I1103" s="188"/>
      <c r="J1103" s="113"/>
    </row>
    <row r="1104" spans="1:10" ht="31.5" outlineLevel="1" x14ac:dyDescent="0.25">
      <c r="A1104" s="32"/>
      <c r="B1104" s="57" t="s">
        <v>1212</v>
      </c>
      <c r="C1104" s="89" t="s">
        <v>207</v>
      </c>
      <c r="D1104" s="142">
        <v>1.83</v>
      </c>
      <c r="E1104" s="142">
        <v>1.83</v>
      </c>
      <c r="F1104" s="120" t="s">
        <v>1276</v>
      </c>
      <c r="G1104" s="177"/>
      <c r="H1104" s="186">
        <f t="shared" si="38"/>
        <v>0</v>
      </c>
      <c r="I1104" s="186">
        <f t="shared" si="39"/>
        <v>0</v>
      </c>
      <c r="J1104" s="112"/>
    </row>
    <row r="1105" spans="1:10" ht="31.5" outlineLevel="1" x14ac:dyDescent="0.25">
      <c r="A1105" s="32"/>
      <c r="B1105" s="57" t="s">
        <v>1213</v>
      </c>
      <c r="C1105" s="89" t="s">
        <v>207</v>
      </c>
      <c r="D1105" s="142">
        <v>1.4999999999999999E-2</v>
      </c>
      <c r="E1105" s="142">
        <v>1.4999999999999999E-2</v>
      </c>
      <c r="F1105" s="120" t="s">
        <v>1276</v>
      </c>
      <c r="G1105" s="177"/>
      <c r="H1105" s="186">
        <f t="shared" si="38"/>
        <v>0</v>
      </c>
      <c r="I1105" s="186">
        <f t="shared" si="39"/>
        <v>0</v>
      </c>
      <c r="J1105" s="112"/>
    </row>
    <row r="1106" spans="1:10" ht="31.5" outlineLevel="1" x14ac:dyDescent="0.25">
      <c r="A1106" s="32"/>
      <c r="B1106" s="57" t="s">
        <v>1214</v>
      </c>
      <c r="C1106" s="89" t="s">
        <v>207</v>
      </c>
      <c r="D1106" s="142">
        <v>5.0000000000000001E-3</v>
      </c>
      <c r="E1106" s="142">
        <v>5.0000000000000001E-3</v>
      </c>
      <c r="F1106" s="120" t="s">
        <v>1276</v>
      </c>
      <c r="G1106" s="177"/>
      <c r="H1106" s="186">
        <f t="shared" si="38"/>
        <v>0</v>
      </c>
      <c r="I1106" s="186">
        <f t="shared" si="39"/>
        <v>0</v>
      </c>
      <c r="J1106" s="112"/>
    </row>
    <row r="1107" spans="1:10" ht="31.5" outlineLevel="1" x14ac:dyDescent="0.25">
      <c r="A1107" s="32"/>
      <c r="B1107" s="57" t="s">
        <v>1215</v>
      </c>
      <c r="C1107" s="89" t="s">
        <v>207</v>
      </c>
      <c r="D1107" s="142">
        <v>1.2999999999999999E-2</v>
      </c>
      <c r="E1107" s="142">
        <v>1.2999999999999999E-2</v>
      </c>
      <c r="F1107" s="120" t="s">
        <v>1276</v>
      </c>
      <c r="G1107" s="177"/>
      <c r="H1107" s="186">
        <f t="shared" si="38"/>
        <v>0</v>
      </c>
      <c r="I1107" s="186">
        <f t="shared" si="39"/>
        <v>0</v>
      </c>
      <c r="J1107" s="112"/>
    </row>
    <row r="1108" spans="1:10" ht="15.75" outlineLevel="1" x14ac:dyDescent="0.25">
      <c r="A1108" s="32">
        <v>6</v>
      </c>
      <c r="B1108" s="21" t="s">
        <v>1216</v>
      </c>
      <c r="C1108" s="89"/>
      <c r="D1108" s="142"/>
      <c r="E1108" s="142"/>
      <c r="F1108" s="189"/>
      <c r="G1108" s="197"/>
      <c r="H1108" s="188"/>
      <c r="I1108" s="186">
        <f>SUM(E1109*G1109+E1110*G1110+E1111*G1111+E1112*G1112+E1113*G1113+E1114*G1114+E1115*G1115+E1116*G1116+E1117*G1117+E1118*G1118+E1119*G1119+E1120*G1120)</f>
        <v>0</v>
      </c>
      <c r="J1108" s="112"/>
    </row>
    <row r="1109" spans="1:10" ht="31.5" outlineLevel="1" x14ac:dyDescent="0.25">
      <c r="A1109" s="32"/>
      <c r="B1109" s="57" t="s">
        <v>1217</v>
      </c>
      <c r="C1109" s="89" t="s">
        <v>321</v>
      </c>
      <c r="D1109" s="142">
        <v>1</v>
      </c>
      <c r="E1109" s="142">
        <v>1</v>
      </c>
      <c r="F1109" s="120" t="s">
        <v>1276</v>
      </c>
      <c r="G1109" s="177"/>
      <c r="H1109" s="186"/>
      <c r="I1109" s="186"/>
      <c r="J1109" s="112"/>
    </row>
    <row r="1110" spans="1:10" ht="31.5" outlineLevel="1" x14ac:dyDescent="0.25">
      <c r="A1110" s="32"/>
      <c r="B1110" s="57" t="s">
        <v>1218</v>
      </c>
      <c r="C1110" s="89" t="s">
        <v>321</v>
      </c>
      <c r="D1110" s="142">
        <v>2</v>
      </c>
      <c r="E1110" s="142">
        <v>2</v>
      </c>
      <c r="F1110" s="120" t="s">
        <v>1276</v>
      </c>
      <c r="G1110" s="177"/>
      <c r="H1110" s="186"/>
      <c r="I1110" s="186"/>
      <c r="J1110" s="112"/>
    </row>
    <row r="1111" spans="1:10" ht="31.5" outlineLevel="1" x14ac:dyDescent="0.25">
      <c r="A1111" s="32"/>
      <c r="B1111" s="57" t="s">
        <v>1219</v>
      </c>
      <c r="C1111" s="89" t="s">
        <v>321</v>
      </c>
      <c r="D1111" s="142">
        <v>1</v>
      </c>
      <c r="E1111" s="142">
        <v>1</v>
      </c>
      <c r="F1111" s="120" t="s">
        <v>1276</v>
      </c>
      <c r="G1111" s="177"/>
      <c r="H1111" s="186"/>
      <c r="I1111" s="186"/>
      <c r="J1111" s="112"/>
    </row>
    <row r="1112" spans="1:10" ht="31.5" outlineLevel="1" x14ac:dyDescent="0.25">
      <c r="A1112" s="32"/>
      <c r="B1112" s="57" t="s">
        <v>1220</v>
      </c>
      <c r="C1112" s="89" t="s">
        <v>321</v>
      </c>
      <c r="D1112" s="142">
        <v>1</v>
      </c>
      <c r="E1112" s="142">
        <v>1</v>
      </c>
      <c r="F1112" s="120" t="s">
        <v>1276</v>
      </c>
      <c r="G1112" s="177"/>
      <c r="H1112" s="186"/>
      <c r="I1112" s="186"/>
      <c r="J1112" s="112"/>
    </row>
    <row r="1113" spans="1:10" ht="31.5" outlineLevel="1" x14ac:dyDescent="0.25">
      <c r="A1113" s="32"/>
      <c r="B1113" s="57" t="s">
        <v>1225</v>
      </c>
      <c r="C1113" s="89" t="s">
        <v>321</v>
      </c>
      <c r="D1113" s="142">
        <v>4</v>
      </c>
      <c r="E1113" s="142">
        <v>4</v>
      </c>
      <c r="F1113" s="120" t="s">
        <v>1276</v>
      </c>
      <c r="G1113" s="177"/>
      <c r="H1113" s="186"/>
      <c r="I1113" s="186"/>
      <c r="J1113" s="112"/>
    </row>
    <row r="1114" spans="1:10" ht="31.5" outlineLevel="1" x14ac:dyDescent="0.25">
      <c r="A1114" s="32"/>
      <c r="B1114" s="57" t="s">
        <v>1226</v>
      </c>
      <c r="C1114" s="89" t="s">
        <v>321</v>
      </c>
      <c r="D1114" s="142">
        <v>8</v>
      </c>
      <c r="E1114" s="142">
        <v>8</v>
      </c>
      <c r="F1114" s="120" t="s">
        <v>1276</v>
      </c>
      <c r="G1114" s="177"/>
      <c r="H1114" s="186"/>
      <c r="I1114" s="186"/>
      <c r="J1114" s="112"/>
    </row>
    <row r="1115" spans="1:10" ht="31.5" outlineLevel="1" x14ac:dyDescent="0.25">
      <c r="A1115" s="32"/>
      <c r="B1115" s="57" t="s">
        <v>1227</v>
      </c>
      <c r="C1115" s="89" t="s">
        <v>321</v>
      </c>
      <c r="D1115" s="142">
        <v>4</v>
      </c>
      <c r="E1115" s="142">
        <v>4</v>
      </c>
      <c r="F1115" s="120" t="s">
        <v>1276</v>
      </c>
      <c r="G1115" s="177"/>
      <c r="H1115" s="186"/>
      <c r="I1115" s="186"/>
      <c r="J1115" s="112"/>
    </row>
    <row r="1116" spans="1:10" ht="31.5" outlineLevel="1" x14ac:dyDescent="0.25">
      <c r="A1116" s="32"/>
      <c r="B1116" s="57" t="s">
        <v>1228</v>
      </c>
      <c r="C1116" s="89" t="s">
        <v>321</v>
      </c>
      <c r="D1116" s="142">
        <v>4</v>
      </c>
      <c r="E1116" s="142">
        <v>4</v>
      </c>
      <c r="F1116" s="120" t="s">
        <v>1276</v>
      </c>
      <c r="G1116" s="177"/>
      <c r="H1116" s="186"/>
      <c r="I1116" s="186"/>
      <c r="J1116" s="112"/>
    </row>
    <row r="1117" spans="1:10" ht="31.5" outlineLevel="1" x14ac:dyDescent="0.25">
      <c r="A1117" s="32"/>
      <c r="B1117" s="57" t="s">
        <v>1221</v>
      </c>
      <c r="C1117" s="89" t="s">
        <v>321</v>
      </c>
      <c r="D1117" s="142">
        <v>3</v>
      </c>
      <c r="E1117" s="142">
        <v>3</v>
      </c>
      <c r="F1117" s="120" t="s">
        <v>1276</v>
      </c>
      <c r="G1117" s="177"/>
      <c r="H1117" s="186"/>
      <c r="I1117" s="186"/>
      <c r="J1117" s="112"/>
    </row>
    <row r="1118" spans="1:10" ht="31.5" outlineLevel="1" x14ac:dyDescent="0.25">
      <c r="A1118" s="32"/>
      <c r="B1118" s="57" t="s">
        <v>1222</v>
      </c>
      <c r="C1118" s="89" t="s">
        <v>321</v>
      </c>
      <c r="D1118" s="142">
        <v>3</v>
      </c>
      <c r="E1118" s="142">
        <v>3</v>
      </c>
      <c r="F1118" s="120" t="s">
        <v>1276</v>
      </c>
      <c r="G1118" s="177"/>
      <c r="H1118" s="186"/>
      <c r="I1118" s="186"/>
      <c r="J1118" s="112"/>
    </row>
    <row r="1119" spans="1:10" ht="31.5" outlineLevel="1" x14ac:dyDescent="0.25">
      <c r="A1119" s="32"/>
      <c r="B1119" s="57" t="s">
        <v>1223</v>
      </c>
      <c r="C1119" s="89" t="s">
        <v>321</v>
      </c>
      <c r="D1119" s="142">
        <v>12</v>
      </c>
      <c r="E1119" s="142">
        <v>12</v>
      </c>
      <c r="F1119" s="120" t="s">
        <v>1276</v>
      </c>
      <c r="G1119" s="177"/>
      <c r="H1119" s="186"/>
      <c r="I1119" s="186"/>
      <c r="J1119" s="112"/>
    </row>
    <row r="1120" spans="1:10" ht="31.5" outlineLevel="1" x14ac:dyDescent="0.25">
      <c r="A1120" s="32"/>
      <c r="B1120" s="58" t="s">
        <v>1224</v>
      </c>
      <c r="C1120" s="33" t="s">
        <v>321</v>
      </c>
      <c r="D1120" s="135">
        <v>1</v>
      </c>
      <c r="E1120" s="135">
        <v>1</v>
      </c>
      <c r="F1120" s="120" t="s">
        <v>1276</v>
      </c>
      <c r="G1120" s="177"/>
      <c r="H1120" s="186"/>
      <c r="I1120" s="186"/>
      <c r="J1120" s="112"/>
    </row>
    <row r="1121" spans="1:10" ht="31.5" outlineLevel="1" x14ac:dyDescent="0.25">
      <c r="A1121" s="32">
        <v>7</v>
      </c>
      <c r="B1121" s="21" t="s">
        <v>1230</v>
      </c>
      <c r="C1121" s="89" t="s">
        <v>321</v>
      </c>
      <c r="D1121" s="142">
        <v>1</v>
      </c>
      <c r="E1121" s="142">
        <v>1</v>
      </c>
      <c r="F1121" s="120" t="s">
        <v>1276</v>
      </c>
      <c r="G1121" s="177"/>
      <c r="H1121" s="186">
        <f t="shared" si="38"/>
        <v>0</v>
      </c>
      <c r="I1121" s="186">
        <f t="shared" si="39"/>
        <v>0</v>
      </c>
      <c r="J1121" s="112"/>
    </row>
    <row r="1122" spans="1:10" ht="15.75" outlineLevel="1" x14ac:dyDescent="0.25">
      <c r="A1122" s="32">
        <v>8</v>
      </c>
      <c r="B1122" s="21" t="s">
        <v>1231</v>
      </c>
      <c r="C1122" s="89"/>
      <c r="D1122" s="142"/>
      <c r="E1122" s="142"/>
      <c r="F1122" s="189"/>
      <c r="G1122" s="197"/>
      <c r="H1122" s="188"/>
      <c r="I1122" s="188">
        <f>SUM(E1123*G1123+E1124*G1124)</f>
        <v>0</v>
      </c>
      <c r="J1122" s="113"/>
    </row>
    <row r="1123" spans="1:10" ht="31.5" outlineLevel="1" x14ac:dyDescent="0.25">
      <c r="A1123" s="32"/>
      <c r="B1123" s="57" t="s">
        <v>1237</v>
      </c>
      <c r="C1123" s="89" t="s">
        <v>321</v>
      </c>
      <c r="D1123" s="142">
        <v>1</v>
      </c>
      <c r="E1123" s="142">
        <v>1</v>
      </c>
      <c r="F1123" s="120" t="s">
        <v>1276</v>
      </c>
      <c r="G1123" s="177"/>
      <c r="H1123" s="186"/>
      <c r="I1123" s="186"/>
      <c r="J1123" s="112"/>
    </row>
    <row r="1124" spans="1:10" ht="31.5" outlineLevel="1" x14ac:dyDescent="0.25">
      <c r="A1124" s="32"/>
      <c r="B1124" s="57" t="s">
        <v>1232</v>
      </c>
      <c r="C1124" s="89" t="s">
        <v>321</v>
      </c>
      <c r="D1124" s="142">
        <v>1</v>
      </c>
      <c r="E1124" s="142">
        <v>1</v>
      </c>
      <c r="F1124" s="120" t="s">
        <v>1276</v>
      </c>
      <c r="G1124" s="177"/>
      <c r="H1124" s="186"/>
      <c r="I1124" s="186"/>
      <c r="J1124" s="112"/>
    </row>
    <row r="1125" spans="1:10" ht="15.75" outlineLevel="1" x14ac:dyDescent="0.25">
      <c r="A1125" s="32">
        <v>9</v>
      </c>
      <c r="B1125" s="21" t="s">
        <v>1233</v>
      </c>
      <c r="C1125" s="89"/>
      <c r="D1125" s="142"/>
      <c r="E1125" s="142"/>
      <c r="F1125" s="189"/>
      <c r="G1125" s="197"/>
      <c r="H1125" s="188"/>
      <c r="I1125" s="188">
        <f>SUM(E1126*G1126+E1127*G1127+E1128*G1128+E1129*G1129+E1130*G1130)</f>
        <v>0</v>
      </c>
      <c r="J1125" s="113"/>
    </row>
    <row r="1126" spans="1:10" ht="31.5" outlineLevel="1" x14ac:dyDescent="0.25">
      <c r="A1126" s="32"/>
      <c r="B1126" s="57" t="s">
        <v>1234</v>
      </c>
      <c r="C1126" s="89" t="s">
        <v>321</v>
      </c>
      <c r="D1126" s="142">
        <v>2</v>
      </c>
      <c r="E1126" s="142">
        <v>2</v>
      </c>
      <c r="F1126" s="120" t="s">
        <v>1276</v>
      </c>
      <c r="G1126" s="177"/>
      <c r="H1126" s="186"/>
      <c r="I1126" s="186"/>
      <c r="J1126" s="112"/>
    </row>
    <row r="1127" spans="1:10" ht="31.5" outlineLevel="1" x14ac:dyDescent="0.25">
      <c r="A1127" s="32"/>
      <c r="B1127" s="57" t="s">
        <v>1235</v>
      </c>
      <c r="C1127" s="89" t="s">
        <v>321</v>
      </c>
      <c r="D1127" s="142">
        <v>16</v>
      </c>
      <c r="E1127" s="142">
        <v>16</v>
      </c>
      <c r="F1127" s="120" t="s">
        <v>1276</v>
      </c>
      <c r="G1127" s="177"/>
      <c r="H1127" s="186"/>
      <c r="I1127" s="186"/>
      <c r="J1127" s="112"/>
    </row>
    <row r="1128" spans="1:10" ht="31.5" outlineLevel="1" x14ac:dyDescent="0.25">
      <c r="A1128" s="32"/>
      <c r="B1128" s="57" t="s">
        <v>1209</v>
      </c>
      <c r="C1128" s="89" t="s">
        <v>390</v>
      </c>
      <c r="D1128" s="142">
        <v>8.4000000000000005E-2</v>
      </c>
      <c r="E1128" s="142">
        <v>8.4000000000000005E-2</v>
      </c>
      <c r="F1128" s="120" t="s">
        <v>1276</v>
      </c>
      <c r="G1128" s="177"/>
      <c r="H1128" s="186"/>
      <c r="I1128" s="186"/>
      <c r="J1128" s="112"/>
    </row>
    <row r="1129" spans="1:10" ht="31.5" outlineLevel="1" x14ac:dyDescent="0.25">
      <c r="A1129" s="32"/>
      <c r="B1129" s="57" t="s">
        <v>1236</v>
      </c>
      <c r="C1129" s="89" t="s">
        <v>663</v>
      </c>
      <c r="D1129" s="142">
        <v>1</v>
      </c>
      <c r="E1129" s="142">
        <v>1</v>
      </c>
      <c r="F1129" s="120" t="s">
        <v>1276</v>
      </c>
      <c r="G1129" s="177"/>
      <c r="H1129" s="186"/>
      <c r="I1129" s="186"/>
      <c r="J1129" s="112"/>
    </row>
    <row r="1130" spans="1:10" ht="31.5" outlineLevel="1" x14ac:dyDescent="0.25">
      <c r="A1130" s="32"/>
      <c r="B1130" s="57" t="s">
        <v>1213</v>
      </c>
      <c r="C1130" s="89" t="s">
        <v>207</v>
      </c>
      <c r="D1130" s="142">
        <v>4.3999999999999997E-2</v>
      </c>
      <c r="E1130" s="142">
        <v>4.3999999999999997E-2</v>
      </c>
      <c r="F1130" s="120" t="s">
        <v>1276</v>
      </c>
      <c r="G1130" s="177"/>
      <c r="H1130" s="186"/>
      <c r="I1130" s="186"/>
      <c r="J1130" s="112"/>
    </row>
    <row r="1131" spans="1:10" ht="47.25" outlineLevel="1" x14ac:dyDescent="0.25">
      <c r="A1131" s="32">
        <v>10</v>
      </c>
      <c r="B1131" s="21" t="s">
        <v>1238</v>
      </c>
      <c r="C1131" s="89" t="s">
        <v>676</v>
      </c>
      <c r="D1131" s="142">
        <v>23.7</v>
      </c>
      <c r="E1131" s="142">
        <v>23.7</v>
      </c>
      <c r="F1131" s="120" t="s">
        <v>1276</v>
      </c>
      <c r="G1131" s="177"/>
      <c r="H1131" s="186"/>
      <c r="I1131" s="186"/>
      <c r="J1131" s="112"/>
    </row>
    <row r="1132" spans="1:10" ht="47.25" customHeight="1" x14ac:dyDescent="0.25">
      <c r="A1132" s="206">
        <v>11</v>
      </c>
      <c r="B1132" s="207" t="s">
        <v>1288</v>
      </c>
      <c r="C1132" s="205" t="s">
        <v>1241</v>
      </c>
      <c r="D1132" s="159">
        <v>1</v>
      </c>
      <c r="E1132" s="159">
        <v>1</v>
      </c>
      <c r="F1132" s="93"/>
      <c r="G1132" s="94"/>
      <c r="H1132" s="186">
        <f t="shared" si="38"/>
        <v>0</v>
      </c>
      <c r="I1132" s="203">
        <f t="shared" si="39"/>
        <v>0</v>
      </c>
      <c r="J1132" s="112"/>
    </row>
    <row r="1133" spans="1:10" ht="45" customHeight="1" x14ac:dyDescent="0.3">
      <c r="A1133" s="95"/>
      <c r="B1133" s="99" t="s">
        <v>1269</v>
      </c>
      <c r="C1133" s="96"/>
      <c r="D1133" s="160"/>
      <c r="E1133" s="96"/>
      <c r="F1133" s="97"/>
      <c r="G1133" s="97"/>
      <c r="H1133" s="97"/>
      <c r="I1133" s="204">
        <f>I15+I165+I260+I372+I766+I868+I1026+I1132</f>
        <v>0</v>
      </c>
      <c r="J1133" s="112"/>
    </row>
    <row r="1134" spans="1:10" ht="29.25" x14ac:dyDescent="0.25">
      <c r="A1134" s="95"/>
      <c r="B1134" s="92" t="s">
        <v>1242</v>
      </c>
      <c r="C1134" s="98" t="s">
        <v>1241</v>
      </c>
      <c r="D1134" s="159">
        <v>1</v>
      </c>
      <c r="E1134" s="159">
        <v>1</v>
      </c>
      <c r="F1134" s="93"/>
      <c r="G1134" s="94"/>
      <c r="H1134" s="186">
        <f t="shared" si="38"/>
        <v>0</v>
      </c>
      <c r="I1134" s="203">
        <f t="shared" si="39"/>
        <v>0</v>
      </c>
      <c r="J1134" s="112"/>
    </row>
    <row r="1135" spans="1:10" ht="29.25" x14ac:dyDescent="0.25">
      <c r="A1135" s="95"/>
      <c r="B1135" s="92" t="s">
        <v>1243</v>
      </c>
      <c r="C1135" s="98" t="s">
        <v>1241</v>
      </c>
      <c r="D1135" s="159">
        <v>1</v>
      </c>
      <c r="E1135" s="159">
        <v>1</v>
      </c>
      <c r="F1135" s="93"/>
      <c r="G1135" s="94"/>
      <c r="H1135" s="186">
        <f t="shared" si="38"/>
        <v>0</v>
      </c>
      <c r="I1135" s="203">
        <f t="shared" si="39"/>
        <v>0</v>
      </c>
      <c r="J1135" s="112"/>
    </row>
    <row r="1136" spans="1:10" ht="42" customHeight="1" x14ac:dyDescent="0.3">
      <c r="A1136" s="95"/>
      <c r="B1136" s="99" t="s">
        <v>1244</v>
      </c>
      <c r="C1136" s="100"/>
      <c r="D1136" s="161"/>
      <c r="E1136" s="100"/>
      <c r="F1136" s="101"/>
      <c r="G1136" s="101"/>
      <c r="H1136" s="101"/>
      <c r="I1136" s="108">
        <f>I1133+I1134+I1135</f>
        <v>0</v>
      </c>
      <c r="J1136" s="112"/>
    </row>
    <row r="1137" spans="1:9" x14ac:dyDescent="0.25">
      <c r="A1137" s="95"/>
      <c r="B1137" s="102" t="s">
        <v>1245</v>
      </c>
      <c r="C1137" s="213"/>
      <c r="D1137" s="214"/>
      <c r="E1137" s="214"/>
      <c r="F1137" s="214"/>
      <c r="G1137" s="214"/>
      <c r="H1137" s="214"/>
      <c r="I1137" s="214"/>
    </row>
    <row r="1138" spans="1:9" x14ac:dyDescent="0.25">
      <c r="A1138" s="95"/>
      <c r="B1138" s="102" t="s">
        <v>1246</v>
      </c>
      <c r="C1138" s="213" t="s">
        <v>1247</v>
      </c>
      <c r="D1138" s="214"/>
      <c r="E1138" s="214"/>
      <c r="F1138" s="214"/>
      <c r="G1138" s="214"/>
      <c r="H1138" s="214"/>
      <c r="I1138" s="214"/>
    </row>
    <row r="1139" spans="1:9" x14ac:dyDescent="0.25">
      <c r="A1139" s="95"/>
      <c r="B1139" s="102" t="s">
        <v>1248</v>
      </c>
      <c r="C1139" s="213" t="s">
        <v>1249</v>
      </c>
      <c r="D1139" s="214"/>
      <c r="E1139" s="214"/>
      <c r="F1139" s="214"/>
      <c r="G1139" s="214"/>
      <c r="H1139" s="214"/>
      <c r="I1139" s="214"/>
    </row>
    <row r="1140" spans="1:9" x14ac:dyDescent="0.25">
      <c r="A1140" s="95"/>
      <c r="B1140" s="102" t="s">
        <v>1250</v>
      </c>
      <c r="C1140" s="213" t="s">
        <v>1251</v>
      </c>
      <c r="D1140" s="214"/>
      <c r="E1140" s="214"/>
      <c r="F1140" s="214"/>
      <c r="G1140" s="214"/>
      <c r="H1140" s="214"/>
      <c r="I1140" s="214"/>
    </row>
    <row r="1141" spans="1:9" x14ac:dyDescent="0.25">
      <c r="A1141" s="95"/>
      <c r="B1141" s="103" t="s">
        <v>1252</v>
      </c>
      <c r="C1141" s="213" t="s">
        <v>1251</v>
      </c>
      <c r="D1141" s="214"/>
      <c r="E1141" s="214"/>
      <c r="F1141" s="214"/>
      <c r="G1141" s="214"/>
      <c r="H1141" s="214"/>
      <c r="I1141" s="214"/>
    </row>
    <row r="1142" spans="1:9" x14ac:dyDescent="0.25">
      <c r="A1142" s="95"/>
      <c r="B1142" s="102" t="s">
        <v>1253</v>
      </c>
      <c r="C1142" s="213" t="s">
        <v>1254</v>
      </c>
      <c r="D1142" s="214"/>
      <c r="E1142" s="214"/>
      <c r="F1142" s="214"/>
      <c r="G1142" s="214"/>
      <c r="H1142" s="214"/>
      <c r="I1142" s="214"/>
    </row>
    <row r="1143" spans="1:9" x14ac:dyDescent="0.25">
      <c r="A1143" s="95"/>
      <c r="B1143" s="102" t="s">
        <v>1255</v>
      </c>
      <c r="C1143" s="213" t="s">
        <v>1251</v>
      </c>
      <c r="D1143" s="214"/>
      <c r="E1143" s="214"/>
      <c r="F1143" s="214"/>
      <c r="G1143" s="214"/>
      <c r="H1143" s="214"/>
      <c r="I1143" s="214"/>
    </row>
    <row r="1144" spans="1:9" x14ac:dyDescent="0.25">
      <c r="A1144" s="95"/>
      <c r="B1144" s="102" t="s">
        <v>1256</v>
      </c>
      <c r="C1144" s="213" t="s">
        <v>1257</v>
      </c>
      <c r="D1144" s="214"/>
      <c r="E1144" s="214"/>
      <c r="F1144" s="214"/>
      <c r="G1144" s="214"/>
      <c r="H1144" s="214"/>
      <c r="I1144" s="214"/>
    </row>
    <row r="1145" spans="1:9" x14ac:dyDescent="0.25">
      <c r="A1145" s="95"/>
      <c r="B1145" s="102" t="s">
        <v>1258</v>
      </c>
      <c r="C1145" s="213"/>
      <c r="D1145" s="214"/>
      <c r="E1145" s="214"/>
      <c r="F1145" s="214"/>
      <c r="G1145" s="214"/>
      <c r="H1145" s="214"/>
      <c r="I1145" s="214"/>
    </row>
    <row r="1146" spans="1:9" x14ac:dyDescent="0.25">
      <c r="A1146" s="95"/>
      <c r="B1146" s="102" t="s">
        <v>1259</v>
      </c>
      <c r="C1146" s="213" t="s">
        <v>1260</v>
      </c>
      <c r="D1146" s="214"/>
      <c r="E1146" s="214"/>
      <c r="F1146" s="214"/>
      <c r="G1146" s="214"/>
      <c r="H1146" s="214"/>
      <c r="I1146" s="214"/>
    </row>
    <row r="1147" spans="1:9" x14ac:dyDescent="0.25">
      <c r="A1147" s="95"/>
      <c r="B1147" s="102" t="s">
        <v>1261</v>
      </c>
      <c r="C1147" s="213" t="s">
        <v>1251</v>
      </c>
      <c r="D1147" s="214"/>
      <c r="E1147" s="214"/>
      <c r="F1147" s="214"/>
      <c r="G1147" s="214"/>
      <c r="H1147" s="214"/>
      <c r="I1147" s="214"/>
    </row>
    <row r="1148" spans="1:9" x14ac:dyDescent="0.25">
      <c r="A1148" s="95"/>
      <c r="B1148" s="102" t="s">
        <v>1262</v>
      </c>
      <c r="C1148" s="213" t="s">
        <v>1263</v>
      </c>
      <c r="D1148" s="214"/>
      <c r="E1148" s="214"/>
      <c r="F1148" s="214"/>
      <c r="G1148" s="214"/>
      <c r="H1148" s="214"/>
      <c r="I1148" s="214"/>
    </row>
    <row r="1149" spans="1:9" x14ac:dyDescent="0.25">
      <c r="A1149" s="95"/>
      <c r="B1149" s="102" t="s">
        <v>1264</v>
      </c>
      <c r="C1149" s="213"/>
      <c r="D1149" s="214"/>
      <c r="E1149" s="214"/>
      <c r="F1149" s="214"/>
      <c r="G1149" s="214"/>
      <c r="H1149" s="214"/>
      <c r="I1149" s="214"/>
    </row>
    <row r="1150" spans="1:9" x14ac:dyDescent="0.25">
      <c r="A1150" s="95"/>
      <c r="B1150" s="102" t="s">
        <v>1265</v>
      </c>
      <c r="C1150" s="213"/>
      <c r="D1150" s="214"/>
      <c r="E1150" s="214"/>
      <c r="F1150" s="214"/>
      <c r="G1150" s="214"/>
      <c r="H1150" s="214"/>
      <c r="I1150" s="214"/>
    </row>
    <row r="1151" spans="1:9" x14ac:dyDescent="0.25">
      <c r="A1151"/>
      <c r="B1151"/>
      <c r="C1151"/>
      <c r="D1151" s="162"/>
      <c r="E1151"/>
      <c r="F1151" s="104"/>
      <c r="G1151" s="171"/>
      <c r="H1151" s="171"/>
      <c r="I1151" s="171"/>
    </row>
    <row r="1152" spans="1:9" x14ac:dyDescent="0.25">
      <c r="A1152"/>
      <c r="B1152"/>
      <c r="C1152"/>
      <c r="D1152" s="162"/>
      <c r="E1152"/>
      <c r="F1152" s="104"/>
      <c r="G1152" s="171"/>
      <c r="H1152" s="171"/>
      <c r="I1152" s="171"/>
    </row>
    <row r="1153" spans="1:9" x14ac:dyDescent="0.25">
      <c r="A1153"/>
      <c r="B1153" s="105" t="s">
        <v>1266</v>
      </c>
      <c r="C1153"/>
      <c r="D1153" s="162"/>
      <c r="E1153"/>
      <c r="F1153" s="104"/>
      <c r="G1153" s="171"/>
      <c r="H1153" s="171"/>
      <c r="I1153" s="171"/>
    </row>
    <row r="1154" spans="1:9" x14ac:dyDescent="0.25">
      <c r="A1154"/>
      <c r="B1154"/>
      <c r="C1154"/>
      <c r="D1154" s="162"/>
      <c r="E1154"/>
      <c r="F1154" s="104"/>
      <c r="G1154" s="171"/>
      <c r="H1154" s="171"/>
      <c r="I1154" s="171"/>
    </row>
    <row r="1155" spans="1:9" x14ac:dyDescent="0.25">
      <c r="A1155"/>
      <c r="B1155"/>
      <c r="C1155"/>
      <c r="D1155" s="162"/>
      <c r="E1155"/>
      <c r="F1155" s="104"/>
      <c r="G1155" s="171"/>
      <c r="H1155" s="171"/>
      <c r="I1155" s="171"/>
    </row>
    <row r="1156" spans="1:9" x14ac:dyDescent="0.25">
      <c r="A1156"/>
      <c r="B1156" t="s">
        <v>1267</v>
      </c>
      <c r="C1156"/>
      <c r="D1156" s="162"/>
      <c r="E1156"/>
      <c r="F1156" s="104"/>
      <c r="G1156" s="171"/>
      <c r="H1156" s="171"/>
      <c r="I1156" s="171"/>
    </row>
    <row r="1157" spans="1:9" x14ac:dyDescent="0.25">
      <c r="A1157"/>
      <c r="B1157"/>
      <c r="C1157"/>
      <c r="D1157" s="162"/>
      <c r="E1157"/>
      <c r="F1157" s="104"/>
      <c r="G1157" s="171"/>
      <c r="H1157" s="171"/>
      <c r="I1157" s="171"/>
    </row>
    <row r="1158" spans="1:9" x14ac:dyDescent="0.25">
      <c r="A1158"/>
      <c r="B1158" t="s">
        <v>1268</v>
      </c>
      <c r="C1158"/>
      <c r="D1158" s="162"/>
      <c r="E1158"/>
      <c r="F1158" s="104"/>
      <c r="G1158" s="171"/>
      <c r="H1158" s="171"/>
      <c r="I1158" s="171"/>
    </row>
    <row r="1159" spans="1:9" x14ac:dyDescent="0.25">
      <c r="A1159"/>
      <c r="B1159"/>
      <c r="C1159"/>
      <c r="D1159" s="162"/>
      <c r="E1159"/>
      <c r="F1159" s="104"/>
      <c r="G1159" s="171"/>
      <c r="H1159" s="171"/>
      <c r="I1159" s="171"/>
    </row>
  </sheetData>
  <autoFilter ref="A12:J1150"/>
  <mergeCells count="24">
    <mergeCell ref="C1147:I1147"/>
    <mergeCell ref="C1148:I1148"/>
    <mergeCell ref="C1149:I1149"/>
    <mergeCell ref="C1150:I1150"/>
    <mergeCell ref="C1142:I1142"/>
    <mergeCell ref="C1143:I1143"/>
    <mergeCell ref="C1144:I1144"/>
    <mergeCell ref="C1145:I1145"/>
    <mergeCell ref="C1146:I1146"/>
    <mergeCell ref="C1137:I1137"/>
    <mergeCell ref="C1138:I1138"/>
    <mergeCell ref="C1139:I1139"/>
    <mergeCell ref="C1140:I1140"/>
    <mergeCell ref="C1141:I1141"/>
    <mergeCell ref="G1:I1"/>
    <mergeCell ref="A5:I5"/>
    <mergeCell ref="A3:I3"/>
    <mergeCell ref="A4:I4"/>
    <mergeCell ref="A117:A121"/>
    <mergeCell ref="G7:I7"/>
    <mergeCell ref="G8:I8"/>
    <mergeCell ref="G9:I9"/>
    <mergeCell ref="G10:I10"/>
    <mergeCell ref="G11:I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Ефремова Вероника Юрьевна</dc:creator>
  <cp:lastModifiedBy>Кокорев Кирилл Владимирович</cp:lastModifiedBy>
  <dcterms:created xsi:type="dcterms:W3CDTF">2022-11-07T11:27:04Z</dcterms:created>
  <dcterms:modified xsi:type="dcterms:W3CDTF">2025-02-06T10:13:58Z</dcterms:modified>
</cp:coreProperties>
</file>